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05" windowWidth="28440" windowHeight="15000"/>
  </bookViews>
  <sheets>
    <sheet name="Rekapitulace stavby" sheetId="1" r:id="rId1"/>
    <sheet name="SO 000 - Vedlejší rozpočt..." sheetId="2" r:id="rId2"/>
    <sheet name="SO 020 - Příprava staveniště" sheetId="3" r:id="rId3"/>
    <sheet name="SO 127 - II-315 km 20,245..." sheetId="4" r:id="rId4"/>
    <sheet name="SO 135 - Zabezpečení provozu" sheetId="5" r:id="rId5"/>
    <sheet name="Pokyny pro vyplnění" sheetId="6" r:id="rId6"/>
  </sheets>
  <definedNames>
    <definedName name="_xlnm._FilterDatabase" localSheetId="1" hidden="1">'SO 000 - Vedlejší rozpočt...'!$C$81:$K$161</definedName>
    <definedName name="_xlnm._FilterDatabase" localSheetId="2" hidden="1">'SO 020 - Příprava staveniště'!$C$77:$K$112</definedName>
    <definedName name="_xlnm._FilterDatabase" localSheetId="3" hidden="1">'SO 127 - II-315 km 20,245...'!$C$87:$K$535</definedName>
    <definedName name="_xlnm._FilterDatabase" localSheetId="4" hidden="1">'SO 135 - Zabezpečení provozu'!$C$79:$K$143</definedName>
    <definedName name="_xlnm.Print_Titles" localSheetId="0">'Rekapitulace stavby'!$49:$49</definedName>
    <definedName name="_xlnm.Print_Titles" localSheetId="1">'SO 000 - Vedlejší rozpočt...'!$81:$81</definedName>
    <definedName name="_xlnm.Print_Titles" localSheetId="2">'SO 020 - Příprava staveniště'!$77:$77</definedName>
    <definedName name="_xlnm.Print_Titles" localSheetId="3">'SO 127 - II-315 km 20,245...'!$87:$87</definedName>
    <definedName name="_xlnm.Print_Titles" localSheetId="4">'SO 135 - Zabezpečení provozu'!$79:$79</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 name="_xlnm.Print_Area" localSheetId="1">'SO 000 - Vedlejší rozpočt...'!$C$4:$J$36,'SO 000 - Vedlejší rozpočt...'!$C$42:$J$63,'SO 000 - Vedlejší rozpočt...'!$C$69:$K$161</definedName>
    <definedName name="_xlnm.Print_Area" localSheetId="2">'SO 020 - Příprava staveniště'!$C$4:$J$36,'SO 020 - Příprava staveniště'!$C$42:$J$59,'SO 020 - Příprava staveniště'!$C$65:$K$112</definedName>
    <definedName name="_xlnm.Print_Area" localSheetId="3">'SO 127 - II-315 km 20,245...'!$C$4:$J$36,'SO 127 - II-315 km 20,245...'!$C$42:$J$69,'SO 127 - II-315 km 20,245...'!$C$75:$K$535</definedName>
    <definedName name="_xlnm.Print_Area" localSheetId="4">'SO 135 - Zabezpečení provozu'!$C$4:$J$36,'SO 135 - Zabezpečení provozu'!$C$42:$J$61,'SO 135 - Zabezpečení provozu'!$C$67:$K$143</definedName>
  </definedNames>
  <calcPr calcId="145621"/>
</workbook>
</file>

<file path=xl/calcChain.xml><?xml version="1.0" encoding="utf-8"?>
<calcChain xmlns="http://schemas.openxmlformats.org/spreadsheetml/2006/main">
  <c r="AY55" i="1" l="1"/>
  <c r="AX55" i="1"/>
  <c r="BI142" i="5"/>
  <c r="BH142" i="5"/>
  <c r="BG142" i="5"/>
  <c r="BF142" i="5"/>
  <c r="BE142" i="5"/>
  <c r="T142" i="5"/>
  <c r="T141" i="5" s="1"/>
  <c r="R142" i="5"/>
  <c r="R141" i="5" s="1"/>
  <c r="P142" i="5"/>
  <c r="P141" i="5" s="1"/>
  <c r="BK142" i="5"/>
  <c r="BK141" i="5" s="1"/>
  <c r="J141" i="5" s="1"/>
  <c r="J60" i="5" s="1"/>
  <c r="J142" i="5"/>
  <c r="BI139" i="5"/>
  <c r="BH139" i="5"/>
  <c r="BG139" i="5"/>
  <c r="BF139" i="5"/>
  <c r="T139" i="5"/>
  <c r="R139" i="5"/>
  <c r="P139" i="5"/>
  <c r="BK139" i="5"/>
  <c r="J139" i="5"/>
  <c r="BE139" i="5" s="1"/>
  <c r="BI136" i="5"/>
  <c r="BH136" i="5"/>
  <c r="BG136" i="5"/>
  <c r="BF136" i="5"/>
  <c r="BE136" i="5"/>
  <c r="T136" i="5"/>
  <c r="R136" i="5"/>
  <c r="P136" i="5"/>
  <c r="BK136" i="5"/>
  <c r="J136" i="5"/>
  <c r="BI133" i="5"/>
  <c r="BH133" i="5"/>
  <c r="BG133" i="5"/>
  <c r="BF133" i="5"/>
  <c r="T133" i="5"/>
  <c r="R133" i="5"/>
  <c r="P133" i="5"/>
  <c r="BK133" i="5"/>
  <c r="J133" i="5"/>
  <c r="BE133" i="5" s="1"/>
  <c r="BI130" i="5"/>
  <c r="BH130" i="5"/>
  <c r="BG130" i="5"/>
  <c r="BF130" i="5"/>
  <c r="BE130" i="5"/>
  <c r="T130" i="5"/>
  <c r="R130" i="5"/>
  <c r="P130" i="5"/>
  <c r="BK130" i="5"/>
  <c r="J130" i="5"/>
  <c r="BI127" i="5"/>
  <c r="BH127" i="5"/>
  <c r="BG127" i="5"/>
  <c r="BF127" i="5"/>
  <c r="T127" i="5"/>
  <c r="R127" i="5"/>
  <c r="P127" i="5"/>
  <c r="BK127" i="5"/>
  <c r="J127" i="5"/>
  <c r="BE127" i="5" s="1"/>
  <c r="BI124" i="5"/>
  <c r="BH124" i="5"/>
  <c r="BG124" i="5"/>
  <c r="BF124" i="5"/>
  <c r="BE124" i="5"/>
  <c r="T124" i="5"/>
  <c r="R124" i="5"/>
  <c r="P124" i="5"/>
  <c r="BK124" i="5"/>
  <c r="J124" i="5"/>
  <c r="BI121" i="5"/>
  <c r="BH121" i="5"/>
  <c r="BG121" i="5"/>
  <c r="BF121" i="5"/>
  <c r="BE121" i="5"/>
  <c r="T121" i="5"/>
  <c r="R121" i="5"/>
  <c r="P121" i="5"/>
  <c r="BK121" i="5"/>
  <c r="J121" i="5"/>
  <c r="BI118" i="5"/>
  <c r="BH118" i="5"/>
  <c r="BG118" i="5"/>
  <c r="BF118" i="5"/>
  <c r="BE118" i="5"/>
  <c r="T118" i="5"/>
  <c r="R118" i="5"/>
  <c r="P118" i="5"/>
  <c r="BK118" i="5"/>
  <c r="J118" i="5"/>
  <c r="BI115" i="5"/>
  <c r="BH115" i="5"/>
  <c r="BG115" i="5"/>
  <c r="BF115" i="5"/>
  <c r="BE115" i="5"/>
  <c r="T115" i="5"/>
  <c r="R115" i="5"/>
  <c r="P115" i="5"/>
  <c r="BK115" i="5"/>
  <c r="J115" i="5"/>
  <c r="BI112" i="5"/>
  <c r="BH112" i="5"/>
  <c r="BG112" i="5"/>
  <c r="BF112" i="5"/>
  <c r="BE112" i="5"/>
  <c r="T112" i="5"/>
  <c r="R112" i="5"/>
  <c r="P112" i="5"/>
  <c r="BK112" i="5"/>
  <c r="J112" i="5"/>
  <c r="BI109" i="5"/>
  <c r="BH109" i="5"/>
  <c r="BG109" i="5"/>
  <c r="BF109" i="5"/>
  <c r="BE109" i="5"/>
  <c r="T109" i="5"/>
  <c r="R109" i="5"/>
  <c r="P109" i="5"/>
  <c r="BK109" i="5"/>
  <c r="J109" i="5"/>
  <c r="BI99" i="5"/>
  <c r="BH99" i="5"/>
  <c r="BG99" i="5"/>
  <c r="BF99" i="5"/>
  <c r="BE99" i="5"/>
  <c r="T99" i="5"/>
  <c r="R99" i="5"/>
  <c r="P99" i="5"/>
  <c r="BK99" i="5"/>
  <c r="J99" i="5"/>
  <c r="BI96" i="5"/>
  <c r="BH96" i="5"/>
  <c r="BG96" i="5"/>
  <c r="BF96" i="5"/>
  <c r="BE96" i="5"/>
  <c r="T96" i="5"/>
  <c r="R96" i="5"/>
  <c r="P96" i="5"/>
  <c r="BK96" i="5"/>
  <c r="J96" i="5"/>
  <c r="BI93" i="5"/>
  <c r="BH93" i="5"/>
  <c r="BG93" i="5"/>
  <c r="BF93" i="5"/>
  <c r="BE93" i="5"/>
  <c r="T93" i="5"/>
  <c r="T92" i="5" s="1"/>
  <c r="R93" i="5"/>
  <c r="R92" i="5" s="1"/>
  <c r="P93" i="5"/>
  <c r="P92" i="5" s="1"/>
  <c r="BK93" i="5"/>
  <c r="BK92" i="5" s="1"/>
  <c r="J92" i="5" s="1"/>
  <c r="J59" i="5" s="1"/>
  <c r="J93" i="5"/>
  <c r="BI89" i="5"/>
  <c r="BH89" i="5"/>
  <c r="BG89" i="5"/>
  <c r="BF89" i="5"/>
  <c r="T89" i="5"/>
  <c r="R89" i="5"/>
  <c r="P89" i="5"/>
  <c r="BK89" i="5"/>
  <c r="J89" i="5"/>
  <c r="BE89" i="5" s="1"/>
  <c r="BI86" i="5"/>
  <c r="BH86" i="5"/>
  <c r="BG86" i="5"/>
  <c r="BF86" i="5"/>
  <c r="T86" i="5"/>
  <c r="R86" i="5"/>
  <c r="P86" i="5"/>
  <c r="BK86" i="5"/>
  <c r="J86" i="5"/>
  <c r="BE86" i="5" s="1"/>
  <c r="BI83" i="5"/>
  <c r="F34" i="5" s="1"/>
  <c r="BD55" i="1" s="1"/>
  <c r="BH83" i="5"/>
  <c r="F33" i="5" s="1"/>
  <c r="BC55" i="1" s="1"/>
  <c r="BG83" i="5"/>
  <c r="F32" i="5" s="1"/>
  <c r="BB55" i="1" s="1"/>
  <c r="BF83" i="5"/>
  <c r="J31" i="5" s="1"/>
  <c r="AW55" i="1" s="1"/>
  <c r="T83" i="5"/>
  <c r="T82" i="5" s="1"/>
  <c r="T81" i="5" s="1"/>
  <c r="T80" i="5" s="1"/>
  <c r="R83" i="5"/>
  <c r="R82" i="5" s="1"/>
  <c r="P83" i="5"/>
  <c r="P82" i="5" s="1"/>
  <c r="P81" i="5" s="1"/>
  <c r="P80" i="5" s="1"/>
  <c r="AU55" i="1" s="1"/>
  <c r="BK83" i="5"/>
  <c r="BK82" i="5" s="1"/>
  <c r="J83" i="5"/>
  <c r="BE83" i="5" s="1"/>
  <c r="F74" i="5"/>
  <c r="E72" i="5"/>
  <c r="F51" i="5"/>
  <c r="F49" i="5"/>
  <c r="E47" i="5"/>
  <c r="J21" i="5"/>
  <c r="E21" i="5"/>
  <c r="J51" i="5" s="1"/>
  <c r="J20" i="5"/>
  <c r="J18" i="5"/>
  <c r="E18" i="5"/>
  <c r="F52" i="5" s="1"/>
  <c r="J17" i="5"/>
  <c r="J15" i="5"/>
  <c r="E15" i="5"/>
  <c r="F76" i="5" s="1"/>
  <c r="J14" i="5"/>
  <c r="J12" i="5"/>
  <c r="J74" i="5" s="1"/>
  <c r="E7" i="5"/>
  <c r="E45" i="5" s="1"/>
  <c r="AY54" i="1"/>
  <c r="AX54" i="1"/>
  <c r="BI532" i="4"/>
  <c r="BH532" i="4"/>
  <c r="BG532" i="4"/>
  <c r="BF532" i="4"/>
  <c r="T532" i="4"/>
  <c r="R532" i="4"/>
  <c r="P532" i="4"/>
  <c r="BK532" i="4"/>
  <c r="J532" i="4"/>
  <c r="BE532" i="4" s="1"/>
  <c r="BI529" i="4"/>
  <c r="BH529" i="4"/>
  <c r="BG529" i="4"/>
  <c r="BF529" i="4"/>
  <c r="BE529" i="4"/>
  <c r="T529" i="4"/>
  <c r="R529" i="4"/>
  <c r="P529" i="4"/>
  <c r="BK529" i="4"/>
  <c r="J529" i="4"/>
  <c r="BI525" i="4"/>
  <c r="BH525" i="4"/>
  <c r="BG525" i="4"/>
  <c r="BF525" i="4"/>
  <c r="T525" i="4"/>
  <c r="R525" i="4"/>
  <c r="P525" i="4"/>
  <c r="BK525" i="4"/>
  <c r="J525" i="4"/>
  <c r="BE525" i="4" s="1"/>
  <c r="BI523" i="4"/>
  <c r="BH523" i="4"/>
  <c r="BG523" i="4"/>
  <c r="BF523" i="4"/>
  <c r="BE523" i="4"/>
  <c r="T523" i="4"/>
  <c r="T522" i="4" s="1"/>
  <c r="T521" i="4" s="1"/>
  <c r="R523" i="4"/>
  <c r="R522" i="4" s="1"/>
  <c r="R521" i="4" s="1"/>
  <c r="P523" i="4"/>
  <c r="P522" i="4" s="1"/>
  <c r="P521" i="4" s="1"/>
  <c r="BK523" i="4"/>
  <c r="BK522" i="4" s="1"/>
  <c r="J523" i="4"/>
  <c r="BI519" i="4"/>
  <c r="BH519" i="4"/>
  <c r="BG519" i="4"/>
  <c r="BF519" i="4"/>
  <c r="BE519" i="4"/>
  <c r="T519" i="4"/>
  <c r="T518" i="4" s="1"/>
  <c r="R519" i="4"/>
  <c r="R518" i="4" s="1"/>
  <c r="P519" i="4"/>
  <c r="P518" i="4" s="1"/>
  <c r="BK519" i="4"/>
  <c r="BK518" i="4" s="1"/>
  <c r="J518" i="4" s="1"/>
  <c r="J66" i="4" s="1"/>
  <c r="J519" i="4"/>
  <c r="BI515" i="4"/>
  <c r="BH515" i="4"/>
  <c r="BG515" i="4"/>
  <c r="BF515" i="4"/>
  <c r="BE515" i="4"/>
  <c r="T515" i="4"/>
  <c r="R515" i="4"/>
  <c r="P515" i="4"/>
  <c r="BK515" i="4"/>
  <c r="J515" i="4"/>
  <c r="BI510" i="4"/>
  <c r="BH510" i="4"/>
  <c r="BG510" i="4"/>
  <c r="BF510" i="4"/>
  <c r="T510" i="4"/>
  <c r="R510" i="4"/>
  <c r="P510" i="4"/>
  <c r="BK510" i="4"/>
  <c r="J510" i="4"/>
  <c r="BE510" i="4" s="1"/>
  <c r="BI508" i="4"/>
  <c r="BH508" i="4"/>
  <c r="BG508" i="4"/>
  <c r="BF508" i="4"/>
  <c r="BE508" i="4"/>
  <c r="T508" i="4"/>
  <c r="R508" i="4"/>
  <c r="P508" i="4"/>
  <c r="BK508" i="4"/>
  <c r="J508" i="4"/>
  <c r="BI505" i="4"/>
  <c r="BH505" i="4"/>
  <c r="BG505" i="4"/>
  <c r="BF505" i="4"/>
  <c r="T505" i="4"/>
  <c r="R505" i="4"/>
  <c r="P505" i="4"/>
  <c r="BK505" i="4"/>
  <c r="J505" i="4"/>
  <c r="BE505" i="4" s="1"/>
  <c r="BI499" i="4"/>
  <c r="BH499" i="4"/>
  <c r="BG499" i="4"/>
  <c r="BF499" i="4"/>
  <c r="BE499" i="4"/>
  <c r="T499" i="4"/>
  <c r="R499" i="4"/>
  <c r="P499" i="4"/>
  <c r="BK499" i="4"/>
  <c r="J499" i="4"/>
  <c r="BI494" i="4"/>
  <c r="BH494" i="4"/>
  <c r="BG494" i="4"/>
  <c r="BF494" i="4"/>
  <c r="T494" i="4"/>
  <c r="R494" i="4"/>
  <c r="P494" i="4"/>
  <c r="BK494" i="4"/>
  <c r="J494" i="4"/>
  <c r="BE494" i="4" s="1"/>
  <c r="BI489" i="4"/>
  <c r="BH489" i="4"/>
  <c r="BG489" i="4"/>
  <c r="BF489" i="4"/>
  <c r="BE489" i="4"/>
  <c r="T489" i="4"/>
  <c r="R489" i="4"/>
  <c r="P489" i="4"/>
  <c r="BK489" i="4"/>
  <c r="J489" i="4"/>
  <c r="BI482" i="4"/>
  <c r="BH482" i="4"/>
  <c r="BG482" i="4"/>
  <c r="BF482" i="4"/>
  <c r="T482" i="4"/>
  <c r="R482" i="4"/>
  <c r="P482" i="4"/>
  <c r="BK482" i="4"/>
  <c r="J482" i="4"/>
  <c r="BE482" i="4" s="1"/>
  <c r="BI475" i="4"/>
  <c r="BH475" i="4"/>
  <c r="BG475" i="4"/>
  <c r="BF475" i="4"/>
  <c r="BE475" i="4"/>
  <c r="T475" i="4"/>
  <c r="T474" i="4" s="1"/>
  <c r="R475" i="4"/>
  <c r="R474" i="4" s="1"/>
  <c r="P475" i="4"/>
  <c r="P474" i="4" s="1"/>
  <c r="BK475" i="4"/>
  <c r="BK474" i="4" s="1"/>
  <c r="J474" i="4" s="1"/>
  <c r="J65" i="4" s="1"/>
  <c r="J475" i="4"/>
  <c r="BI471" i="4"/>
  <c r="BH471" i="4"/>
  <c r="BG471" i="4"/>
  <c r="BF471" i="4"/>
  <c r="T471" i="4"/>
  <c r="R471" i="4"/>
  <c r="P471" i="4"/>
  <c r="BK471" i="4"/>
  <c r="J471" i="4"/>
  <c r="BE471" i="4" s="1"/>
  <c r="BI468" i="4"/>
  <c r="BH468" i="4"/>
  <c r="BG468" i="4"/>
  <c r="BF468" i="4"/>
  <c r="BE468" i="4"/>
  <c r="T468" i="4"/>
  <c r="R468" i="4"/>
  <c r="P468" i="4"/>
  <c r="BK468" i="4"/>
  <c r="J468" i="4"/>
  <c r="BI465" i="4"/>
  <c r="BH465" i="4"/>
  <c r="BG465" i="4"/>
  <c r="BF465" i="4"/>
  <c r="T465" i="4"/>
  <c r="R465" i="4"/>
  <c r="P465" i="4"/>
  <c r="BK465" i="4"/>
  <c r="J465" i="4"/>
  <c r="BE465" i="4" s="1"/>
  <c r="BI462" i="4"/>
  <c r="BH462" i="4"/>
  <c r="BG462" i="4"/>
  <c r="BF462" i="4"/>
  <c r="BE462" i="4"/>
  <c r="T462" i="4"/>
  <c r="R462" i="4"/>
  <c r="P462" i="4"/>
  <c r="BK462" i="4"/>
  <c r="J462" i="4"/>
  <c r="BI459" i="4"/>
  <c r="BH459" i="4"/>
  <c r="BG459" i="4"/>
  <c r="BF459" i="4"/>
  <c r="T459" i="4"/>
  <c r="R459" i="4"/>
  <c r="P459" i="4"/>
  <c r="BK459" i="4"/>
  <c r="J459" i="4"/>
  <c r="BE459" i="4" s="1"/>
  <c r="BI456" i="4"/>
  <c r="BH456" i="4"/>
  <c r="BG456" i="4"/>
  <c r="BF456" i="4"/>
  <c r="BE456" i="4"/>
  <c r="T456" i="4"/>
  <c r="R456" i="4"/>
  <c r="P456" i="4"/>
  <c r="BK456" i="4"/>
  <c r="J456" i="4"/>
  <c r="BI453" i="4"/>
  <c r="BH453" i="4"/>
  <c r="BG453" i="4"/>
  <c r="BF453" i="4"/>
  <c r="T453" i="4"/>
  <c r="R453" i="4"/>
  <c r="P453" i="4"/>
  <c r="BK453" i="4"/>
  <c r="J453" i="4"/>
  <c r="BE453" i="4" s="1"/>
  <c r="BI450" i="4"/>
  <c r="BH450" i="4"/>
  <c r="BG450" i="4"/>
  <c r="BF450" i="4"/>
  <c r="BE450" i="4"/>
  <c r="T450" i="4"/>
  <c r="R450" i="4"/>
  <c r="P450" i="4"/>
  <c r="BK450" i="4"/>
  <c r="J450" i="4"/>
  <c r="BI446" i="4"/>
  <c r="BH446" i="4"/>
  <c r="BG446" i="4"/>
  <c r="BF446" i="4"/>
  <c r="BE446" i="4"/>
  <c r="T446" i="4"/>
  <c r="R446" i="4"/>
  <c r="P446" i="4"/>
  <c r="BK446" i="4"/>
  <c r="J446" i="4"/>
  <c r="BI443" i="4"/>
  <c r="BH443" i="4"/>
  <c r="BG443" i="4"/>
  <c r="BF443" i="4"/>
  <c r="BE443" i="4"/>
  <c r="T443" i="4"/>
  <c r="R443" i="4"/>
  <c r="P443" i="4"/>
  <c r="BK443" i="4"/>
  <c r="J443" i="4"/>
  <c r="BI441" i="4"/>
  <c r="BH441" i="4"/>
  <c r="BG441" i="4"/>
  <c r="BF441" i="4"/>
  <c r="BE441" i="4"/>
  <c r="T441" i="4"/>
  <c r="R441" i="4"/>
  <c r="P441" i="4"/>
  <c r="BK441" i="4"/>
  <c r="J441" i="4"/>
  <c r="BI437" i="4"/>
  <c r="BH437" i="4"/>
  <c r="BG437" i="4"/>
  <c r="BF437" i="4"/>
  <c r="BE437" i="4"/>
  <c r="T437" i="4"/>
  <c r="R437" i="4"/>
  <c r="P437" i="4"/>
  <c r="BK437" i="4"/>
  <c r="J437" i="4"/>
  <c r="BI434" i="4"/>
  <c r="BH434" i="4"/>
  <c r="BG434" i="4"/>
  <c r="BF434" i="4"/>
  <c r="BE434" i="4"/>
  <c r="T434" i="4"/>
  <c r="R434" i="4"/>
  <c r="P434" i="4"/>
  <c r="BK434" i="4"/>
  <c r="J434" i="4"/>
  <c r="BI431" i="4"/>
  <c r="BH431" i="4"/>
  <c r="BG431" i="4"/>
  <c r="BF431" i="4"/>
  <c r="BE431" i="4"/>
  <c r="T431" i="4"/>
  <c r="R431" i="4"/>
  <c r="P431" i="4"/>
  <c r="BK431" i="4"/>
  <c r="J431" i="4"/>
  <c r="BI428" i="4"/>
  <c r="BH428" i="4"/>
  <c r="BG428" i="4"/>
  <c r="BF428" i="4"/>
  <c r="BE428" i="4"/>
  <c r="T428" i="4"/>
  <c r="R428" i="4"/>
  <c r="P428" i="4"/>
  <c r="BK428" i="4"/>
  <c r="J428" i="4"/>
  <c r="BI425" i="4"/>
  <c r="BH425" i="4"/>
  <c r="BG425" i="4"/>
  <c r="BF425" i="4"/>
  <c r="BE425" i="4"/>
  <c r="T425" i="4"/>
  <c r="R425" i="4"/>
  <c r="P425" i="4"/>
  <c r="BK425" i="4"/>
  <c r="J425" i="4"/>
  <c r="BI418" i="4"/>
  <c r="BH418" i="4"/>
  <c r="BG418" i="4"/>
  <c r="BF418" i="4"/>
  <c r="BE418" i="4"/>
  <c r="T418" i="4"/>
  <c r="R418" i="4"/>
  <c r="P418" i="4"/>
  <c r="BK418" i="4"/>
  <c r="J418" i="4"/>
  <c r="BI412" i="4"/>
  <c r="BH412" i="4"/>
  <c r="BG412" i="4"/>
  <c r="BF412" i="4"/>
  <c r="BE412" i="4"/>
  <c r="T412" i="4"/>
  <c r="R412" i="4"/>
  <c r="P412" i="4"/>
  <c r="BK412" i="4"/>
  <c r="J412" i="4"/>
  <c r="BI409" i="4"/>
  <c r="BH409" i="4"/>
  <c r="BG409" i="4"/>
  <c r="BF409" i="4"/>
  <c r="BE409" i="4"/>
  <c r="T409" i="4"/>
  <c r="R409" i="4"/>
  <c r="P409" i="4"/>
  <c r="BK409" i="4"/>
  <c r="J409" i="4"/>
  <c r="BI406" i="4"/>
  <c r="BH406" i="4"/>
  <c r="BG406" i="4"/>
  <c r="BF406" i="4"/>
  <c r="BE406" i="4"/>
  <c r="T406" i="4"/>
  <c r="R406" i="4"/>
  <c r="P406" i="4"/>
  <c r="BK406" i="4"/>
  <c r="J406" i="4"/>
  <c r="BI403" i="4"/>
  <c r="BH403" i="4"/>
  <c r="BG403" i="4"/>
  <c r="BF403" i="4"/>
  <c r="BE403" i="4"/>
  <c r="T403" i="4"/>
  <c r="R403" i="4"/>
  <c r="P403" i="4"/>
  <c r="BK403" i="4"/>
  <c r="J403" i="4"/>
  <c r="BI400" i="4"/>
  <c r="BH400" i="4"/>
  <c r="BG400" i="4"/>
  <c r="BF400" i="4"/>
  <c r="BE400" i="4"/>
  <c r="T400" i="4"/>
  <c r="R400" i="4"/>
  <c r="P400" i="4"/>
  <c r="BK400" i="4"/>
  <c r="J400" i="4"/>
  <c r="BI397" i="4"/>
  <c r="BH397" i="4"/>
  <c r="BG397" i="4"/>
  <c r="BF397" i="4"/>
  <c r="BE397" i="4"/>
  <c r="T397" i="4"/>
  <c r="R397" i="4"/>
  <c r="P397" i="4"/>
  <c r="BK397" i="4"/>
  <c r="J397" i="4"/>
  <c r="BI393" i="4"/>
  <c r="BH393" i="4"/>
  <c r="BG393" i="4"/>
  <c r="BF393" i="4"/>
  <c r="BE393" i="4"/>
  <c r="T393" i="4"/>
  <c r="R393" i="4"/>
  <c r="P393" i="4"/>
  <c r="BK393" i="4"/>
  <c r="J393" i="4"/>
  <c r="BI389" i="4"/>
  <c r="BH389" i="4"/>
  <c r="BG389" i="4"/>
  <c r="BF389" i="4"/>
  <c r="BE389" i="4"/>
  <c r="T389" i="4"/>
  <c r="R389" i="4"/>
  <c r="P389" i="4"/>
  <c r="BK389" i="4"/>
  <c r="J389" i="4"/>
  <c r="BI385" i="4"/>
  <c r="BH385" i="4"/>
  <c r="BG385" i="4"/>
  <c r="BF385" i="4"/>
  <c r="BE385" i="4"/>
  <c r="T385" i="4"/>
  <c r="R385" i="4"/>
  <c r="P385" i="4"/>
  <c r="BK385" i="4"/>
  <c r="J385" i="4"/>
  <c r="BI383" i="4"/>
  <c r="BH383" i="4"/>
  <c r="BG383" i="4"/>
  <c r="BF383" i="4"/>
  <c r="BE383" i="4"/>
  <c r="T383" i="4"/>
  <c r="R383" i="4"/>
  <c r="P383" i="4"/>
  <c r="BK383" i="4"/>
  <c r="J383" i="4"/>
  <c r="BI381" i="4"/>
  <c r="BH381" i="4"/>
  <c r="BG381" i="4"/>
  <c r="BF381" i="4"/>
  <c r="BE381" i="4"/>
  <c r="T381" i="4"/>
  <c r="R381" i="4"/>
  <c r="P381" i="4"/>
  <c r="BK381" i="4"/>
  <c r="J381" i="4"/>
  <c r="BI379" i="4"/>
  <c r="BH379" i="4"/>
  <c r="BG379" i="4"/>
  <c r="BF379" i="4"/>
  <c r="BE379" i="4"/>
  <c r="T379" i="4"/>
  <c r="R379" i="4"/>
  <c r="P379" i="4"/>
  <c r="BK379" i="4"/>
  <c r="J379" i="4"/>
  <c r="BI377" i="4"/>
  <c r="BH377" i="4"/>
  <c r="BG377" i="4"/>
  <c r="BF377" i="4"/>
  <c r="BE377" i="4"/>
  <c r="T377" i="4"/>
  <c r="R377" i="4"/>
  <c r="P377" i="4"/>
  <c r="BK377" i="4"/>
  <c r="J377" i="4"/>
  <c r="BI375" i="4"/>
  <c r="BH375" i="4"/>
  <c r="BG375" i="4"/>
  <c r="BF375" i="4"/>
  <c r="BE375" i="4"/>
  <c r="T375" i="4"/>
  <c r="R375" i="4"/>
  <c r="P375" i="4"/>
  <c r="BK375" i="4"/>
  <c r="J375" i="4"/>
  <c r="BI372" i="4"/>
  <c r="BH372" i="4"/>
  <c r="BG372" i="4"/>
  <c r="BF372" i="4"/>
  <c r="BE372" i="4"/>
  <c r="T372" i="4"/>
  <c r="R372" i="4"/>
  <c r="P372" i="4"/>
  <c r="BK372" i="4"/>
  <c r="J372" i="4"/>
  <c r="BI370" i="4"/>
  <c r="BH370" i="4"/>
  <c r="BG370" i="4"/>
  <c r="BF370" i="4"/>
  <c r="BE370" i="4"/>
  <c r="T370" i="4"/>
  <c r="R370" i="4"/>
  <c r="P370" i="4"/>
  <c r="BK370" i="4"/>
  <c r="J370" i="4"/>
  <c r="BI364" i="4"/>
  <c r="BH364" i="4"/>
  <c r="BG364" i="4"/>
  <c r="BF364" i="4"/>
  <c r="BE364" i="4"/>
  <c r="T364" i="4"/>
  <c r="R364" i="4"/>
  <c r="P364" i="4"/>
  <c r="BK364" i="4"/>
  <c r="J364" i="4"/>
  <c r="BI361" i="4"/>
  <c r="BH361" i="4"/>
  <c r="BG361" i="4"/>
  <c r="BF361" i="4"/>
  <c r="BE361" i="4"/>
  <c r="T361" i="4"/>
  <c r="R361" i="4"/>
  <c r="P361" i="4"/>
  <c r="BK361" i="4"/>
  <c r="J361" i="4"/>
  <c r="BI352" i="4"/>
  <c r="BH352" i="4"/>
  <c r="BG352" i="4"/>
  <c r="BF352" i="4"/>
  <c r="BE352" i="4"/>
  <c r="T352" i="4"/>
  <c r="R352" i="4"/>
  <c r="P352" i="4"/>
  <c r="BK352" i="4"/>
  <c r="J352" i="4"/>
  <c r="BI350" i="4"/>
  <c r="BH350" i="4"/>
  <c r="BG350" i="4"/>
  <c r="BF350" i="4"/>
  <c r="BE350" i="4"/>
  <c r="T350" i="4"/>
  <c r="R350" i="4"/>
  <c r="P350" i="4"/>
  <c r="BK350" i="4"/>
  <c r="J350" i="4"/>
  <c r="BI348" i="4"/>
  <c r="BH348" i="4"/>
  <c r="BG348" i="4"/>
  <c r="BF348" i="4"/>
  <c r="BE348" i="4"/>
  <c r="T348" i="4"/>
  <c r="R348" i="4"/>
  <c r="P348" i="4"/>
  <c r="BK348" i="4"/>
  <c r="J348" i="4"/>
  <c r="BI345" i="4"/>
  <c r="BH345" i="4"/>
  <c r="BG345" i="4"/>
  <c r="BF345" i="4"/>
  <c r="BE345" i="4"/>
  <c r="T345" i="4"/>
  <c r="R345" i="4"/>
  <c r="P345" i="4"/>
  <c r="BK345" i="4"/>
  <c r="J345" i="4"/>
  <c r="BI342" i="4"/>
  <c r="BH342" i="4"/>
  <c r="BG342" i="4"/>
  <c r="BF342" i="4"/>
  <c r="BE342" i="4"/>
  <c r="T342" i="4"/>
  <c r="R342" i="4"/>
  <c r="P342" i="4"/>
  <c r="BK342" i="4"/>
  <c r="J342" i="4"/>
  <c r="BI340" i="4"/>
  <c r="BH340" i="4"/>
  <c r="BG340" i="4"/>
  <c r="BF340" i="4"/>
  <c r="BE340" i="4"/>
  <c r="T340" i="4"/>
  <c r="T339" i="4" s="1"/>
  <c r="R340" i="4"/>
  <c r="R339" i="4" s="1"/>
  <c r="P340" i="4"/>
  <c r="P339" i="4" s="1"/>
  <c r="BK340" i="4"/>
  <c r="BK339" i="4" s="1"/>
  <c r="J339" i="4" s="1"/>
  <c r="J64" i="4" s="1"/>
  <c r="J340" i="4"/>
  <c r="BI337" i="4"/>
  <c r="BH337" i="4"/>
  <c r="BG337" i="4"/>
  <c r="BF337" i="4"/>
  <c r="T337" i="4"/>
  <c r="R337" i="4"/>
  <c r="P337" i="4"/>
  <c r="BK337" i="4"/>
  <c r="J337" i="4"/>
  <c r="BE337" i="4" s="1"/>
  <c r="BI334" i="4"/>
  <c r="BH334" i="4"/>
  <c r="BG334" i="4"/>
  <c r="BF334" i="4"/>
  <c r="T334" i="4"/>
  <c r="R334" i="4"/>
  <c r="P334" i="4"/>
  <c r="BK334" i="4"/>
  <c r="J334" i="4"/>
  <c r="BE334" i="4" s="1"/>
  <c r="BI333" i="4"/>
  <c r="BH333" i="4"/>
  <c r="BG333" i="4"/>
  <c r="BF333" i="4"/>
  <c r="T333" i="4"/>
  <c r="R333" i="4"/>
  <c r="P333" i="4"/>
  <c r="BK333" i="4"/>
  <c r="J333" i="4"/>
  <c r="BE333" i="4" s="1"/>
  <c r="BI330" i="4"/>
  <c r="BH330" i="4"/>
  <c r="BG330" i="4"/>
  <c r="BF330" i="4"/>
  <c r="T330" i="4"/>
  <c r="T329" i="4" s="1"/>
  <c r="R330" i="4"/>
  <c r="R329" i="4" s="1"/>
  <c r="P330" i="4"/>
  <c r="P329" i="4" s="1"/>
  <c r="BK330" i="4"/>
  <c r="BK329" i="4" s="1"/>
  <c r="J329" i="4" s="1"/>
  <c r="J63" i="4" s="1"/>
  <c r="J330" i="4"/>
  <c r="BE330" i="4" s="1"/>
  <c r="BI326" i="4"/>
  <c r="BH326" i="4"/>
  <c r="BG326" i="4"/>
  <c r="BF326" i="4"/>
  <c r="BE326" i="4"/>
  <c r="T326" i="4"/>
  <c r="R326" i="4"/>
  <c r="P326" i="4"/>
  <c r="BK326" i="4"/>
  <c r="J326" i="4"/>
  <c r="BI323" i="4"/>
  <c r="BH323" i="4"/>
  <c r="BG323" i="4"/>
  <c r="BF323" i="4"/>
  <c r="BE323" i="4"/>
  <c r="T323" i="4"/>
  <c r="R323" i="4"/>
  <c r="P323" i="4"/>
  <c r="BK323" i="4"/>
  <c r="J323" i="4"/>
  <c r="BI319" i="4"/>
  <c r="BH319" i="4"/>
  <c r="BG319" i="4"/>
  <c r="BF319" i="4"/>
  <c r="BE319" i="4"/>
  <c r="T319" i="4"/>
  <c r="R319" i="4"/>
  <c r="P319" i="4"/>
  <c r="BK319" i="4"/>
  <c r="J319" i="4"/>
  <c r="BI315" i="4"/>
  <c r="BH315" i="4"/>
  <c r="BG315" i="4"/>
  <c r="BF315" i="4"/>
  <c r="BE315" i="4"/>
  <c r="T315" i="4"/>
  <c r="R315" i="4"/>
  <c r="P315" i="4"/>
  <c r="BK315" i="4"/>
  <c r="J315" i="4"/>
  <c r="BI311" i="4"/>
  <c r="BH311" i="4"/>
  <c r="BG311" i="4"/>
  <c r="BF311" i="4"/>
  <c r="BE311" i="4"/>
  <c r="T311" i="4"/>
  <c r="R311" i="4"/>
  <c r="P311" i="4"/>
  <c r="BK311" i="4"/>
  <c r="J311" i="4"/>
  <c r="BI309" i="4"/>
  <c r="BH309" i="4"/>
  <c r="BG309" i="4"/>
  <c r="BF309" i="4"/>
  <c r="BE309" i="4"/>
  <c r="T309" i="4"/>
  <c r="R309" i="4"/>
  <c r="P309" i="4"/>
  <c r="BK309" i="4"/>
  <c r="J309" i="4"/>
  <c r="BI304" i="4"/>
  <c r="BH304" i="4"/>
  <c r="BG304" i="4"/>
  <c r="BF304" i="4"/>
  <c r="BE304" i="4"/>
  <c r="T304" i="4"/>
  <c r="R304" i="4"/>
  <c r="P304" i="4"/>
  <c r="BK304" i="4"/>
  <c r="J304" i="4"/>
  <c r="BI299" i="4"/>
  <c r="BH299" i="4"/>
  <c r="BG299" i="4"/>
  <c r="BF299" i="4"/>
  <c r="BE299" i="4"/>
  <c r="T299" i="4"/>
  <c r="R299" i="4"/>
  <c r="P299" i="4"/>
  <c r="BK299" i="4"/>
  <c r="J299" i="4"/>
  <c r="BI295" i="4"/>
  <c r="BH295" i="4"/>
  <c r="BG295" i="4"/>
  <c r="BF295" i="4"/>
  <c r="BE295" i="4"/>
  <c r="T295" i="4"/>
  <c r="R295" i="4"/>
  <c r="P295" i="4"/>
  <c r="BK295" i="4"/>
  <c r="J295" i="4"/>
  <c r="BI291" i="4"/>
  <c r="BH291" i="4"/>
  <c r="BG291" i="4"/>
  <c r="BF291" i="4"/>
  <c r="BE291" i="4"/>
  <c r="T291" i="4"/>
  <c r="R291" i="4"/>
  <c r="P291" i="4"/>
  <c r="BK291" i="4"/>
  <c r="J291" i="4"/>
  <c r="BI287" i="4"/>
  <c r="BH287" i="4"/>
  <c r="BG287" i="4"/>
  <c r="BF287" i="4"/>
  <c r="BE287" i="4"/>
  <c r="T287" i="4"/>
  <c r="R287" i="4"/>
  <c r="P287" i="4"/>
  <c r="BK287" i="4"/>
  <c r="J287" i="4"/>
  <c r="BI284" i="4"/>
  <c r="BH284" i="4"/>
  <c r="BG284" i="4"/>
  <c r="BF284" i="4"/>
  <c r="BE284" i="4"/>
  <c r="T284" i="4"/>
  <c r="R284" i="4"/>
  <c r="P284" i="4"/>
  <c r="BK284" i="4"/>
  <c r="J284" i="4"/>
  <c r="BI281" i="4"/>
  <c r="BH281" i="4"/>
  <c r="BG281" i="4"/>
  <c r="BF281" i="4"/>
  <c r="BE281" i="4"/>
  <c r="T281" i="4"/>
  <c r="T280" i="4" s="1"/>
  <c r="R281" i="4"/>
  <c r="R280" i="4" s="1"/>
  <c r="P281" i="4"/>
  <c r="P280" i="4" s="1"/>
  <c r="BK281" i="4"/>
  <c r="BK280" i="4" s="1"/>
  <c r="J280" i="4" s="1"/>
  <c r="J62" i="4" s="1"/>
  <c r="J281" i="4"/>
  <c r="BI277" i="4"/>
  <c r="BH277" i="4"/>
  <c r="BG277" i="4"/>
  <c r="BF277" i="4"/>
  <c r="T277" i="4"/>
  <c r="R277" i="4"/>
  <c r="P277" i="4"/>
  <c r="BK277" i="4"/>
  <c r="J277" i="4"/>
  <c r="BE277" i="4" s="1"/>
  <c r="BI274" i="4"/>
  <c r="BH274" i="4"/>
  <c r="BG274" i="4"/>
  <c r="BF274" i="4"/>
  <c r="T274" i="4"/>
  <c r="R274" i="4"/>
  <c r="P274" i="4"/>
  <c r="BK274" i="4"/>
  <c r="J274" i="4"/>
  <c r="BE274" i="4" s="1"/>
  <c r="BI271" i="4"/>
  <c r="BH271" i="4"/>
  <c r="BG271" i="4"/>
  <c r="BF271" i="4"/>
  <c r="T271" i="4"/>
  <c r="R271" i="4"/>
  <c r="P271" i="4"/>
  <c r="BK271" i="4"/>
  <c r="J271" i="4"/>
  <c r="BE271" i="4" s="1"/>
  <c r="BI268" i="4"/>
  <c r="BH268" i="4"/>
  <c r="BG268" i="4"/>
  <c r="BF268" i="4"/>
  <c r="T268" i="4"/>
  <c r="R268" i="4"/>
  <c r="P268" i="4"/>
  <c r="BK268" i="4"/>
  <c r="J268" i="4"/>
  <c r="BE268" i="4" s="1"/>
  <c r="BI265" i="4"/>
  <c r="BH265" i="4"/>
  <c r="BG265" i="4"/>
  <c r="BF265" i="4"/>
  <c r="T265" i="4"/>
  <c r="R265" i="4"/>
  <c r="P265" i="4"/>
  <c r="BK265" i="4"/>
  <c r="J265" i="4"/>
  <c r="BE265" i="4" s="1"/>
  <c r="BI262" i="4"/>
  <c r="BH262" i="4"/>
  <c r="BG262" i="4"/>
  <c r="BF262" i="4"/>
  <c r="T262" i="4"/>
  <c r="T261" i="4" s="1"/>
  <c r="R262" i="4"/>
  <c r="R261" i="4" s="1"/>
  <c r="P262" i="4"/>
  <c r="P261" i="4" s="1"/>
  <c r="BK262" i="4"/>
  <c r="BK261" i="4" s="1"/>
  <c r="J261" i="4" s="1"/>
  <c r="J61" i="4" s="1"/>
  <c r="J262" i="4"/>
  <c r="BE262" i="4" s="1"/>
  <c r="BI260" i="4"/>
  <c r="BH260" i="4"/>
  <c r="BG260" i="4"/>
  <c r="BF260" i="4"/>
  <c r="BE260" i="4"/>
  <c r="T260" i="4"/>
  <c r="R260" i="4"/>
  <c r="P260" i="4"/>
  <c r="BK260" i="4"/>
  <c r="J260" i="4"/>
  <c r="BI257" i="4"/>
  <c r="BH257" i="4"/>
  <c r="BG257" i="4"/>
  <c r="BF257" i="4"/>
  <c r="BE257" i="4"/>
  <c r="T257" i="4"/>
  <c r="R257" i="4"/>
  <c r="P257" i="4"/>
  <c r="BK257" i="4"/>
  <c r="J257" i="4"/>
  <c r="BI255" i="4"/>
  <c r="BH255" i="4"/>
  <c r="BG255" i="4"/>
  <c r="BF255" i="4"/>
  <c r="BE255" i="4"/>
  <c r="T255" i="4"/>
  <c r="R255" i="4"/>
  <c r="P255" i="4"/>
  <c r="BK255" i="4"/>
  <c r="J255" i="4"/>
  <c r="BI253" i="4"/>
  <c r="BH253" i="4"/>
  <c r="BG253" i="4"/>
  <c r="BF253" i="4"/>
  <c r="BE253" i="4"/>
  <c r="T253" i="4"/>
  <c r="R253" i="4"/>
  <c r="P253" i="4"/>
  <c r="BK253" i="4"/>
  <c r="J253" i="4"/>
  <c r="BI250" i="4"/>
  <c r="BH250" i="4"/>
  <c r="BG250" i="4"/>
  <c r="BF250" i="4"/>
  <c r="BE250" i="4"/>
  <c r="T250" i="4"/>
  <c r="R250" i="4"/>
  <c r="P250" i="4"/>
  <c r="BK250" i="4"/>
  <c r="J250" i="4"/>
  <c r="BI247" i="4"/>
  <c r="BH247" i="4"/>
  <c r="BG247" i="4"/>
  <c r="BF247" i="4"/>
  <c r="BE247" i="4"/>
  <c r="T247" i="4"/>
  <c r="R247" i="4"/>
  <c r="P247" i="4"/>
  <c r="BK247" i="4"/>
  <c r="J247" i="4"/>
  <c r="BI245" i="4"/>
  <c r="BH245" i="4"/>
  <c r="BG245" i="4"/>
  <c r="BF245" i="4"/>
  <c r="BE245" i="4"/>
  <c r="T245" i="4"/>
  <c r="R245" i="4"/>
  <c r="P245" i="4"/>
  <c r="BK245" i="4"/>
  <c r="J245" i="4"/>
  <c r="BI243" i="4"/>
  <c r="BH243" i="4"/>
  <c r="BG243" i="4"/>
  <c r="BF243" i="4"/>
  <c r="BE243" i="4"/>
  <c r="T243" i="4"/>
  <c r="R243" i="4"/>
  <c r="P243" i="4"/>
  <c r="BK243" i="4"/>
  <c r="J243" i="4"/>
  <c r="BI240" i="4"/>
  <c r="BH240" i="4"/>
  <c r="BG240" i="4"/>
  <c r="BF240" i="4"/>
  <c r="BE240" i="4"/>
  <c r="T240" i="4"/>
  <c r="T239" i="4" s="1"/>
  <c r="R240" i="4"/>
  <c r="R239" i="4" s="1"/>
  <c r="P240" i="4"/>
  <c r="P239" i="4" s="1"/>
  <c r="BK240" i="4"/>
  <c r="BK239" i="4" s="1"/>
  <c r="J239" i="4" s="1"/>
  <c r="J60" i="4" s="1"/>
  <c r="J240" i="4"/>
  <c r="BI237" i="4"/>
  <c r="BH237" i="4"/>
  <c r="BG237" i="4"/>
  <c r="BF237" i="4"/>
  <c r="T237" i="4"/>
  <c r="R237" i="4"/>
  <c r="P237" i="4"/>
  <c r="BK237" i="4"/>
  <c r="J237" i="4"/>
  <c r="BE237" i="4" s="1"/>
  <c r="BI235" i="4"/>
  <c r="BH235" i="4"/>
  <c r="BG235" i="4"/>
  <c r="BF235" i="4"/>
  <c r="T235" i="4"/>
  <c r="R235" i="4"/>
  <c r="P235" i="4"/>
  <c r="BK235" i="4"/>
  <c r="J235" i="4"/>
  <c r="BE235" i="4" s="1"/>
  <c r="BI232" i="4"/>
  <c r="BH232" i="4"/>
  <c r="BG232" i="4"/>
  <c r="BF232" i="4"/>
  <c r="T232" i="4"/>
  <c r="R232" i="4"/>
  <c r="P232" i="4"/>
  <c r="BK232" i="4"/>
  <c r="J232" i="4"/>
  <c r="BE232" i="4" s="1"/>
  <c r="BI228" i="4"/>
  <c r="BH228" i="4"/>
  <c r="BG228" i="4"/>
  <c r="BF228" i="4"/>
  <c r="T228" i="4"/>
  <c r="T227" i="4" s="1"/>
  <c r="R228" i="4"/>
  <c r="R227" i="4" s="1"/>
  <c r="P228" i="4"/>
  <c r="P227" i="4" s="1"/>
  <c r="BK228" i="4"/>
  <c r="BK227" i="4" s="1"/>
  <c r="J227" i="4" s="1"/>
  <c r="J59" i="4" s="1"/>
  <c r="J228" i="4"/>
  <c r="BE228" i="4" s="1"/>
  <c r="BI222" i="4"/>
  <c r="BH222" i="4"/>
  <c r="BG222" i="4"/>
  <c r="BF222" i="4"/>
  <c r="BE222" i="4"/>
  <c r="T222" i="4"/>
  <c r="R222" i="4"/>
  <c r="P222" i="4"/>
  <c r="BK222" i="4"/>
  <c r="J222" i="4"/>
  <c r="BI219" i="4"/>
  <c r="BH219" i="4"/>
  <c r="BG219" i="4"/>
  <c r="BF219" i="4"/>
  <c r="BE219" i="4"/>
  <c r="T219" i="4"/>
  <c r="R219" i="4"/>
  <c r="P219" i="4"/>
  <c r="BK219" i="4"/>
  <c r="J219" i="4"/>
  <c r="BI216" i="4"/>
  <c r="BH216" i="4"/>
  <c r="BG216" i="4"/>
  <c r="BF216" i="4"/>
  <c r="BE216" i="4"/>
  <c r="T216" i="4"/>
  <c r="R216" i="4"/>
  <c r="P216" i="4"/>
  <c r="BK216" i="4"/>
  <c r="J216" i="4"/>
  <c r="BI214" i="4"/>
  <c r="BH214" i="4"/>
  <c r="BG214" i="4"/>
  <c r="BF214" i="4"/>
  <c r="BE214" i="4"/>
  <c r="T214" i="4"/>
  <c r="R214" i="4"/>
  <c r="P214" i="4"/>
  <c r="BK214" i="4"/>
  <c r="J214" i="4"/>
  <c r="BI212" i="4"/>
  <c r="BH212" i="4"/>
  <c r="BG212" i="4"/>
  <c r="BF212" i="4"/>
  <c r="BE212" i="4"/>
  <c r="T212" i="4"/>
  <c r="R212" i="4"/>
  <c r="P212" i="4"/>
  <c r="BK212" i="4"/>
  <c r="J212" i="4"/>
  <c r="BI209" i="4"/>
  <c r="BH209" i="4"/>
  <c r="BG209" i="4"/>
  <c r="BF209" i="4"/>
  <c r="BE209" i="4"/>
  <c r="T209" i="4"/>
  <c r="R209" i="4"/>
  <c r="P209" i="4"/>
  <c r="BK209" i="4"/>
  <c r="J209" i="4"/>
  <c r="BI206" i="4"/>
  <c r="BH206" i="4"/>
  <c r="BG206" i="4"/>
  <c r="BF206" i="4"/>
  <c r="BE206" i="4"/>
  <c r="T206" i="4"/>
  <c r="R206" i="4"/>
  <c r="P206" i="4"/>
  <c r="BK206" i="4"/>
  <c r="J206" i="4"/>
  <c r="BI203" i="4"/>
  <c r="BH203" i="4"/>
  <c r="BG203" i="4"/>
  <c r="BF203" i="4"/>
  <c r="BE203" i="4"/>
  <c r="T203" i="4"/>
  <c r="R203" i="4"/>
  <c r="P203" i="4"/>
  <c r="BK203" i="4"/>
  <c r="J203" i="4"/>
  <c r="BI201" i="4"/>
  <c r="BH201" i="4"/>
  <c r="BG201" i="4"/>
  <c r="BF201" i="4"/>
  <c r="BE201" i="4"/>
  <c r="T201" i="4"/>
  <c r="R201" i="4"/>
  <c r="P201" i="4"/>
  <c r="BK201" i="4"/>
  <c r="J201" i="4"/>
  <c r="BI196" i="4"/>
  <c r="BH196" i="4"/>
  <c r="BG196" i="4"/>
  <c r="BF196" i="4"/>
  <c r="BE196" i="4"/>
  <c r="T196" i="4"/>
  <c r="R196" i="4"/>
  <c r="P196" i="4"/>
  <c r="BK196" i="4"/>
  <c r="J196" i="4"/>
  <c r="BI193" i="4"/>
  <c r="BH193" i="4"/>
  <c r="BG193" i="4"/>
  <c r="BF193" i="4"/>
  <c r="BE193" i="4"/>
  <c r="T193" i="4"/>
  <c r="R193" i="4"/>
  <c r="P193" i="4"/>
  <c r="BK193" i="4"/>
  <c r="J193" i="4"/>
  <c r="BI191" i="4"/>
  <c r="BH191" i="4"/>
  <c r="BG191" i="4"/>
  <c r="BF191" i="4"/>
  <c r="BE191" i="4"/>
  <c r="T191" i="4"/>
  <c r="R191" i="4"/>
  <c r="P191" i="4"/>
  <c r="BK191" i="4"/>
  <c r="J191" i="4"/>
  <c r="BI188" i="4"/>
  <c r="BH188" i="4"/>
  <c r="BG188" i="4"/>
  <c r="BF188" i="4"/>
  <c r="BE188" i="4"/>
  <c r="T188" i="4"/>
  <c r="R188" i="4"/>
  <c r="P188" i="4"/>
  <c r="BK188" i="4"/>
  <c r="J188" i="4"/>
  <c r="BI185" i="4"/>
  <c r="BH185" i="4"/>
  <c r="BG185" i="4"/>
  <c r="BF185" i="4"/>
  <c r="BE185" i="4"/>
  <c r="T185" i="4"/>
  <c r="R185" i="4"/>
  <c r="P185" i="4"/>
  <c r="BK185" i="4"/>
  <c r="J185" i="4"/>
  <c r="BI180" i="4"/>
  <c r="BH180" i="4"/>
  <c r="BG180" i="4"/>
  <c r="BF180" i="4"/>
  <c r="BE180" i="4"/>
  <c r="T180" i="4"/>
  <c r="R180" i="4"/>
  <c r="P180" i="4"/>
  <c r="BK180" i="4"/>
  <c r="J180" i="4"/>
  <c r="BI177" i="4"/>
  <c r="BH177" i="4"/>
  <c r="BG177" i="4"/>
  <c r="BF177" i="4"/>
  <c r="BE177" i="4"/>
  <c r="T177" i="4"/>
  <c r="R177" i="4"/>
  <c r="P177" i="4"/>
  <c r="BK177" i="4"/>
  <c r="J177" i="4"/>
  <c r="BI174" i="4"/>
  <c r="BH174" i="4"/>
  <c r="BG174" i="4"/>
  <c r="BF174" i="4"/>
  <c r="BE174" i="4"/>
  <c r="T174" i="4"/>
  <c r="R174" i="4"/>
  <c r="P174" i="4"/>
  <c r="BK174" i="4"/>
  <c r="J174" i="4"/>
  <c r="BI172" i="4"/>
  <c r="BH172" i="4"/>
  <c r="BG172" i="4"/>
  <c r="BF172" i="4"/>
  <c r="BE172" i="4"/>
  <c r="T172" i="4"/>
  <c r="R172" i="4"/>
  <c r="P172" i="4"/>
  <c r="BK172" i="4"/>
  <c r="J172" i="4"/>
  <c r="BI169" i="4"/>
  <c r="BH169" i="4"/>
  <c r="BG169" i="4"/>
  <c r="BF169" i="4"/>
  <c r="BE169" i="4"/>
  <c r="T169" i="4"/>
  <c r="R169" i="4"/>
  <c r="P169" i="4"/>
  <c r="BK169" i="4"/>
  <c r="J169" i="4"/>
  <c r="BI163" i="4"/>
  <c r="BH163" i="4"/>
  <c r="BG163" i="4"/>
  <c r="BF163" i="4"/>
  <c r="BE163" i="4"/>
  <c r="T163" i="4"/>
  <c r="R163" i="4"/>
  <c r="P163" i="4"/>
  <c r="BK163" i="4"/>
  <c r="J163" i="4"/>
  <c r="BI157" i="4"/>
  <c r="BH157" i="4"/>
  <c r="BG157" i="4"/>
  <c r="BF157" i="4"/>
  <c r="BE157" i="4"/>
  <c r="T157" i="4"/>
  <c r="R157" i="4"/>
  <c r="P157" i="4"/>
  <c r="BK157" i="4"/>
  <c r="J157" i="4"/>
  <c r="BI152" i="4"/>
  <c r="BH152" i="4"/>
  <c r="BG152" i="4"/>
  <c r="BF152" i="4"/>
  <c r="BE152" i="4"/>
  <c r="T152" i="4"/>
  <c r="R152" i="4"/>
  <c r="P152" i="4"/>
  <c r="BK152" i="4"/>
  <c r="J152" i="4"/>
  <c r="BI149" i="4"/>
  <c r="BH149" i="4"/>
  <c r="BG149" i="4"/>
  <c r="BF149" i="4"/>
  <c r="BE149" i="4"/>
  <c r="T149" i="4"/>
  <c r="R149" i="4"/>
  <c r="P149" i="4"/>
  <c r="BK149" i="4"/>
  <c r="J149" i="4"/>
  <c r="BI147" i="4"/>
  <c r="BH147" i="4"/>
  <c r="BG147" i="4"/>
  <c r="BF147" i="4"/>
  <c r="BE147" i="4"/>
  <c r="T147" i="4"/>
  <c r="R147" i="4"/>
  <c r="P147" i="4"/>
  <c r="BK147" i="4"/>
  <c r="J147" i="4"/>
  <c r="BI144" i="4"/>
  <c r="BH144" i="4"/>
  <c r="BG144" i="4"/>
  <c r="BF144" i="4"/>
  <c r="BE144" i="4"/>
  <c r="T144" i="4"/>
  <c r="R144" i="4"/>
  <c r="P144" i="4"/>
  <c r="BK144" i="4"/>
  <c r="J144" i="4"/>
  <c r="BI141" i="4"/>
  <c r="BH141" i="4"/>
  <c r="BG141" i="4"/>
  <c r="BF141" i="4"/>
  <c r="BE141" i="4"/>
  <c r="T141" i="4"/>
  <c r="R141" i="4"/>
  <c r="P141" i="4"/>
  <c r="BK141" i="4"/>
  <c r="J141" i="4"/>
  <c r="BI138" i="4"/>
  <c r="BH138" i="4"/>
  <c r="BG138" i="4"/>
  <c r="BF138" i="4"/>
  <c r="BE138" i="4"/>
  <c r="T138" i="4"/>
  <c r="R138" i="4"/>
  <c r="P138" i="4"/>
  <c r="BK138" i="4"/>
  <c r="J138" i="4"/>
  <c r="BI135" i="4"/>
  <c r="BH135" i="4"/>
  <c r="BG135" i="4"/>
  <c r="BF135" i="4"/>
  <c r="BE135" i="4"/>
  <c r="T135" i="4"/>
  <c r="R135" i="4"/>
  <c r="P135" i="4"/>
  <c r="BK135" i="4"/>
  <c r="J135" i="4"/>
  <c r="BI132" i="4"/>
  <c r="BH132" i="4"/>
  <c r="BG132" i="4"/>
  <c r="BF132" i="4"/>
  <c r="BE132" i="4"/>
  <c r="T132" i="4"/>
  <c r="R132" i="4"/>
  <c r="P132" i="4"/>
  <c r="BK132" i="4"/>
  <c r="J132" i="4"/>
  <c r="BI129" i="4"/>
  <c r="BH129" i="4"/>
  <c r="BG129" i="4"/>
  <c r="BF129" i="4"/>
  <c r="BE129" i="4"/>
  <c r="T129" i="4"/>
  <c r="R129" i="4"/>
  <c r="P129" i="4"/>
  <c r="BK129" i="4"/>
  <c r="J129" i="4"/>
  <c r="BI126" i="4"/>
  <c r="BH126" i="4"/>
  <c r="BG126" i="4"/>
  <c r="BF126" i="4"/>
  <c r="BE126" i="4"/>
  <c r="T126" i="4"/>
  <c r="R126" i="4"/>
  <c r="P126" i="4"/>
  <c r="BK126" i="4"/>
  <c r="J126" i="4"/>
  <c r="BI123" i="4"/>
  <c r="BH123" i="4"/>
  <c r="BG123" i="4"/>
  <c r="BF123" i="4"/>
  <c r="BE123" i="4"/>
  <c r="T123" i="4"/>
  <c r="R123" i="4"/>
  <c r="P123" i="4"/>
  <c r="BK123" i="4"/>
  <c r="J123" i="4"/>
  <c r="BI118" i="4"/>
  <c r="BH118" i="4"/>
  <c r="BG118" i="4"/>
  <c r="BF118" i="4"/>
  <c r="BE118" i="4"/>
  <c r="T118" i="4"/>
  <c r="R118" i="4"/>
  <c r="P118" i="4"/>
  <c r="BK118" i="4"/>
  <c r="J118" i="4"/>
  <c r="BI115" i="4"/>
  <c r="BH115" i="4"/>
  <c r="BG115" i="4"/>
  <c r="BF115" i="4"/>
  <c r="BE115" i="4"/>
  <c r="T115" i="4"/>
  <c r="R115" i="4"/>
  <c r="P115" i="4"/>
  <c r="BK115" i="4"/>
  <c r="J115" i="4"/>
  <c r="BI112" i="4"/>
  <c r="BH112" i="4"/>
  <c r="BG112" i="4"/>
  <c r="BF112" i="4"/>
  <c r="BE112" i="4"/>
  <c r="T112" i="4"/>
  <c r="R112" i="4"/>
  <c r="P112" i="4"/>
  <c r="BK112" i="4"/>
  <c r="J112" i="4"/>
  <c r="BI109" i="4"/>
  <c r="BH109" i="4"/>
  <c r="BG109" i="4"/>
  <c r="BF109" i="4"/>
  <c r="BE109" i="4"/>
  <c r="T109" i="4"/>
  <c r="R109" i="4"/>
  <c r="P109" i="4"/>
  <c r="BK109" i="4"/>
  <c r="J109" i="4"/>
  <c r="BI106" i="4"/>
  <c r="BH106" i="4"/>
  <c r="BG106" i="4"/>
  <c r="BF106" i="4"/>
  <c r="BE106" i="4"/>
  <c r="T106" i="4"/>
  <c r="R106" i="4"/>
  <c r="P106" i="4"/>
  <c r="BK106" i="4"/>
  <c r="J106" i="4"/>
  <c r="BI103" i="4"/>
  <c r="BH103" i="4"/>
  <c r="BG103" i="4"/>
  <c r="BF103" i="4"/>
  <c r="BE103" i="4"/>
  <c r="T103" i="4"/>
  <c r="R103" i="4"/>
  <c r="P103" i="4"/>
  <c r="BK103" i="4"/>
  <c r="J103" i="4"/>
  <c r="BI100" i="4"/>
  <c r="BH100" i="4"/>
  <c r="BG100" i="4"/>
  <c r="BF100" i="4"/>
  <c r="BE100" i="4"/>
  <c r="T100" i="4"/>
  <c r="R100" i="4"/>
  <c r="P100" i="4"/>
  <c r="BK100" i="4"/>
  <c r="J100" i="4"/>
  <c r="BI97" i="4"/>
  <c r="BH97" i="4"/>
  <c r="BG97" i="4"/>
  <c r="BF97" i="4"/>
  <c r="BE97" i="4"/>
  <c r="T97" i="4"/>
  <c r="R97" i="4"/>
  <c r="P97" i="4"/>
  <c r="BK97" i="4"/>
  <c r="J97" i="4"/>
  <c r="BI94" i="4"/>
  <c r="BH94" i="4"/>
  <c r="BG94" i="4"/>
  <c r="BF94" i="4"/>
  <c r="BE94" i="4"/>
  <c r="T94" i="4"/>
  <c r="R94" i="4"/>
  <c r="P94" i="4"/>
  <c r="BK94" i="4"/>
  <c r="J94" i="4"/>
  <c r="BI91" i="4"/>
  <c r="F34" i="4" s="1"/>
  <c r="BD54" i="1" s="1"/>
  <c r="BH91" i="4"/>
  <c r="F33" i="4" s="1"/>
  <c r="BC54" i="1" s="1"/>
  <c r="BG91" i="4"/>
  <c r="F32" i="4" s="1"/>
  <c r="BB54" i="1" s="1"/>
  <c r="BF91" i="4"/>
  <c r="J31" i="4" s="1"/>
  <c r="AW54" i="1" s="1"/>
  <c r="BE91" i="4"/>
  <c r="J30" i="4" s="1"/>
  <c r="AV54" i="1" s="1"/>
  <c r="T91" i="4"/>
  <c r="T90" i="4" s="1"/>
  <c r="T89" i="4" s="1"/>
  <c r="T88" i="4" s="1"/>
  <c r="R91" i="4"/>
  <c r="R90" i="4" s="1"/>
  <c r="R89" i="4" s="1"/>
  <c r="R88" i="4" s="1"/>
  <c r="P91" i="4"/>
  <c r="P90" i="4" s="1"/>
  <c r="P89" i="4" s="1"/>
  <c r="P88" i="4" s="1"/>
  <c r="AU54" i="1" s="1"/>
  <c r="BK91" i="4"/>
  <c r="BK90" i="4" s="1"/>
  <c r="J91" i="4"/>
  <c r="F85" i="4"/>
  <c r="F82" i="4"/>
  <c r="E80" i="4"/>
  <c r="E78" i="4"/>
  <c r="F49" i="4"/>
  <c r="E47" i="4"/>
  <c r="J21" i="4"/>
  <c r="E21" i="4"/>
  <c r="J51" i="4" s="1"/>
  <c r="J20" i="4"/>
  <c r="J18" i="4"/>
  <c r="E18" i="4"/>
  <c r="F52" i="4" s="1"/>
  <c r="J17" i="4"/>
  <c r="J15" i="4"/>
  <c r="E15" i="4"/>
  <c r="F84" i="4" s="1"/>
  <c r="J14" i="4"/>
  <c r="J12" i="4"/>
  <c r="J49" i="4" s="1"/>
  <c r="E7" i="4"/>
  <c r="E45" i="4" s="1"/>
  <c r="BK80" i="3"/>
  <c r="BK79" i="3" s="1"/>
  <c r="AY53" i="1"/>
  <c r="AX53" i="1"/>
  <c r="F34" i="3"/>
  <c r="BD53" i="1" s="1"/>
  <c r="F32" i="3"/>
  <c r="BB53" i="1" s="1"/>
  <c r="BI111" i="3"/>
  <c r="BH111" i="3"/>
  <c r="BG111" i="3"/>
  <c r="BF111" i="3"/>
  <c r="T111" i="3"/>
  <c r="R111" i="3"/>
  <c r="P111" i="3"/>
  <c r="BK111" i="3"/>
  <c r="J111" i="3"/>
  <c r="BE111" i="3" s="1"/>
  <c r="BI109" i="3"/>
  <c r="BH109" i="3"/>
  <c r="BG109" i="3"/>
  <c r="BF109" i="3"/>
  <c r="T109" i="3"/>
  <c r="R109" i="3"/>
  <c r="P109" i="3"/>
  <c r="BK109" i="3"/>
  <c r="J109" i="3"/>
  <c r="BE109" i="3" s="1"/>
  <c r="BI107" i="3"/>
  <c r="BH107" i="3"/>
  <c r="BG107" i="3"/>
  <c r="BF107" i="3"/>
  <c r="T107" i="3"/>
  <c r="R107" i="3"/>
  <c r="P107" i="3"/>
  <c r="BK107" i="3"/>
  <c r="J107" i="3"/>
  <c r="BE107" i="3" s="1"/>
  <c r="BI105" i="3"/>
  <c r="BH105" i="3"/>
  <c r="BG105" i="3"/>
  <c r="BF105" i="3"/>
  <c r="T105" i="3"/>
  <c r="R105" i="3"/>
  <c r="P105" i="3"/>
  <c r="BK105" i="3"/>
  <c r="J105" i="3"/>
  <c r="BE105" i="3" s="1"/>
  <c r="BI103" i="3"/>
  <c r="BH103" i="3"/>
  <c r="BG103" i="3"/>
  <c r="BF103" i="3"/>
  <c r="T103" i="3"/>
  <c r="R103" i="3"/>
  <c r="P103" i="3"/>
  <c r="BK103" i="3"/>
  <c r="J103" i="3"/>
  <c r="BE103" i="3" s="1"/>
  <c r="BI101" i="3"/>
  <c r="BH101" i="3"/>
  <c r="BG101" i="3"/>
  <c r="BF101" i="3"/>
  <c r="T101" i="3"/>
  <c r="R101" i="3"/>
  <c r="P101" i="3"/>
  <c r="BK101" i="3"/>
  <c r="J101" i="3"/>
  <c r="BE101" i="3" s="1"/>
  <c r="BI99" i="3"/>
  <c r="BH99" i="3"/>
  <c r="BG99" i="3"/>
  <c r="BF99" i="3"/>
  <c r="T99" i="3"/>
  <c r="R99" i="3"/>
  <c r="P99" i="3"/>
  <c r="BK99" i="3"/>
  <c r="J99" i="3"/>
  <c r="BE99" i="3" s="1"/>
  <c r="BI97" i="3"/>
  <c r="BH97" i="3"/>
  <c r="BG97" i="3"/>
  <c r="BF97" i="3"/>
  <c r="T97" i="3"/>
  <c r="R97" i="3"/>
  <c r="P97" i="3"/>
  <c r="BK97" i="3"/>
  <c r="J97" i="3"/>
  <c r="BE97" i="3" s="1"/>
  <c r="BI95" i="3"/>
  <c r="BH95" i="3"/>
  <c r="BG95" i="3"/>
  <c r="BF95" i="3"/>
  <c r="T95" i="3"/>
  <c r="R95" i="3"/>
  <c r="P95" i="3"/>
  <c r="BK95" i="3"/>
  <c r="J95" i="3"/>
  <c r="BE95" i="3" s="1"/>
  <c r="BI93" i="3"/>
  <c r="BH93" i="3"/>
  <c r="BG93" i="3"/>
  <c r="BF93" i="3"/>
  <c r="T93" i="3"/>
  <c r="R93" i="3"/>
  <c r="P93" i="3"/>
  <c r="BK93" i="3"/>
  <c r="J93" i="3"/>
  <c r="BE93" i="3" s="1"/>
  <c r="BI91" i="3"/>
  <c r="BH91" i="3"/>
  <c r="BG91" i="3"/>
  <c r="BF91" i="3"/>
  <c r="T91" i="3"/>
  <c r="R91" i="3"/>
  <c r="P91" i="3"/>
  <c r="BK91" i="3"/>
  <c r="J91" i="3"/>
  <c r="BE91" i="3" s="1"/>
  <c r="BI89" i="3"/>
  <c r="BH89" i="3"/>
  <c r="BG89" i="3"/>
  <c r="BF89" i="3"/>
  <c r="T89" i="3"/>
  <c r="R89" i="3"/>
  <c r="P89" i="3"/>
  <c r="BK89" i="3"/>
  <c r="J89" i="3"/>
  <c r="BE89" i="3" s="1"/>
  <c r="BI87" i="3"/>
  <c r="BH87" i="3"/>
  <c r="BG87" i="3"/>
  <c r="BF87" i="3"/>
  <c r="T87" i="3"/>
  <c r="R87" i="3"/>
  <c r="P87" i="3"/>
  <c r="BK87" i="3"/>
  <c r="J87" i="3"/>
  <c r="BE87" i="3" s="1"/>
  <c r="BI85" i="3"/>
  <c r="BH85" i="3"/>
  <c r="BG85" i="3"/>
  <c r="BF85" i="3"/>
  <c r="T85" i="3"/>
  <c r="R85" i="3"/>
  <c r="P85" i="3"/>
  <c r="BK85" i="3"/>
  <c r="J85" i="3"/>
  <c r="BE85" i="3" s="1"/>
  <c r="BI83" i="3"/>
  <c r="BH83" i="3"/>
  <c r="BG83" i="3"/>
  <c r="BF83" i="3"/>
  <c r="T83" i="3"/>
  <c r="R83" i="3"/>
  <c r="P83" i="3"/>
  <c r="BK83" i="3"/>
  <c r="J83" i="3"/>
  <c r="BE83" i="3" s="1"/>
  <c r="BI81" i="3"/>
  <c r="BH81" i="3"/>
  <c r="F33" i="3" s="1"/>
  <c r="BC53" i="1" s="1"/>
  <c r="BG81" i="3"/>
  <c r="BF81" i="3"/>
  <c r="T81" i="3"/>
  <c r="R81" i="3"/>
  <c r="R80" i="3" s="1"/>
  <c r="R79" i="3" s="1"/>
  <c r="R78" i="3" s="1"/>
  <c r="P81" i="3"/>
  <c r="BK81" i="3"/>
  <c r="J81" i="3"/>
  <c r="BE81" i="3" s="1"/>
  <c r="J74" i="3"/>
  <c r="J72" i="3"/>
  <c r="F72" i="3"/>
  <c r="E70" i="3"/>
  <c r="F51" i="3"/>
  <c r="F49" i="3"/>
  <c r="E47" i="3"/>
  <c r="J21" i="3"/>
  <c r="E21" i="3"/>
  <c r="J51" i="3" s="1"/>
  <c r="J20" i="3"/>
  <c r="J18" i="3"/>
  <c r="E18" i="3"/>
  <c r="F75" i="3" s="1"/>
  <c r="J17" i="3"/>
  <c r="J15" i="3"/>
  <c r="E15" i="3"/>
  <c r="F74" i="3" s="1"/>
  <c r="J14" i="3"/>
  <c r="J12" i="3"/>
  <c r="J49" i="3" s="1"/>
  <c r="E7" i="3"/>
  <c r="E68" i="3" s="1"/>
  <c r="P142" i="2"/>
  <c r="AY52" i="1"/>
  <c r="AX52" i="1"/>
  <c r="BI159" i="2"/>
  <c r="BH159" i="2"/>
  <c r="BG159" i="2"/>
  <c r="BF159" i="2"/>
  <c r="T159" i="2"/>
  <c r="T158" i="2" s="1"/>
  <c r="R159" i="2"/>
  <c r="R158" i="2" s="1"/>
  <c r="P159" i="2"/>
  <c r="P158" i="2" s="1"/>
  <c r="BK159" i="2"/>
  <c r="BK158" i="2" s="1"/>
  <c r="J158" i="2" s="1"/>
  <c r="J62" i="2" s="1"/>
  <c r="J159" i="2"/>
  <c r="BE159" i="2" s="1"/>
  <c r="BI154" i="2"/>
  <c r="BH154" i="2"/>
  <c r="BG154" i="2"/>
  <c r="BF154" i="2"/>
  <c r="BE154" i="2"/>
  <c r="T154" i="2"/>
  <c r="R154" i="2"/>
  <c r="P154" i="2"/>
  <c r="BK154" i="2"/>
  <c r="J154" i="2"/>
  <c r="BI150" i="2"/>
  <c r="BH150" i="2"/>
  <c r="BG150" i="2"/>
  <c r="BF150" i="2"/>
  <c r="T150" i="2"/>
  <c r="R150" i="2"/>
  <c r="P150" i="2"/>
  <c r="BK150" i="2"/>
  <c r="J150" i="2"/>
  <c r="BE150" i="2" s="1"/>
  <c r="BI146" i="2"/>
  <c r="BH146" i="2"/>
  <c r="BG146" i="2"/>
  <c r="BF146" i="2"/>
  <c r="BE146" i="2"/>
  <c r="T146" i="2"/>
  <c r="R146" i="2"/>
  <c r="P146" i="2"/>
  <c r="BK146" i="2"/>
  <c r="J146" i="2"/>
  <c r="BI143" i="2"/>
  <c r="BH143" i="2"/>
  <c r="BG143" i="2"/>
  <c r="BF143" i="2"/>
  <c r="T143" i="2"/>
  <c r="T142" i="2" s="1"/>
  <c r="R143" i="2"/>
  <c r="R142" i="2" s="1"/>
  <c r="P143" i="2"/>
  <c r="BK143" i="2"/>
  <c r="BK142" i="2" s="1"/>
  <c r="J142" i="2" s="1"/>
  <c r="J61" i="2" s="1"/>
  <c r="J143" i="2"/>
  <c r="BE143" i="2" s="1"/>
  <c r="BI137" i="2"/>
  <c r="BH137" i="2"/>
  <c r="BG137" i="2"/>
  <c r="BF137" i="2"/>
  <c r="T137" i="2"/>
  <c r="R137" i="2"/>
  <c r="P137" i="2"/>
  <c r="BK137" i="2"/>
  <c r="J137" i="2"/>
  <c r="BE137" i="2" s="1"/>
  <c r="BI132" i="2"/>
  <c r="BH132" i="2"/>
  <c r="BG132" i="2"/>
  <c r="BF132" i="2"/>
  <c r="T132" i="2"/>
  <c r="R132" i="2"/>
  <c r="P132" i="2"/>
  <c r="BK132" i="2"/>
  <c r="J132" i="2"/>
  <c r="BE132" i="2" s="1"/>
  <c r="BI129" i="2"/>
  <c r="BH129" i="2"/>
  <c r="BG129" i="2"/>
  <c r="BF129" i="2"/>
  <c r="T129" i="2"/>
  <c r="R129" i="2"/>
  <c r="P129" i="2"/>
  <c r="BK129" i="2"/>
  <c r="J129" i="2"/>
  <c r="BE129" i="2" s="1"/>
  <c r="BI125" i="2"/>
  <c r="BH125" i="2"/>
  <c r="BG125" i="2"/>
  <c r="BF125" i="2"/>
  <c r="T125" i="2"/>
  <c r="T124" i="2" s="1"/>
  <c r="R125" i="2"/>
  <c r="R124" i="2" s="1"/>
  <c r="P125" i="2"/>
  <c r="BK125" i="2"/>
  <c r="BK124" i="2" s="1"/>
  <c r="J124" i="2" s="1"/>
  <c r="J60" i="2" s="1"/>
  <c r="J125" i="2"/>
  <c r="BE125" i="2" s="1"/>
  <c r="BI120" i="2"/>
  <c r="BH120" i="2"/>
  <c r="BG120" i="2"/>
  <c r="BF120" i="2"/>
  <c r="T120" i="2"/>
  <c r="T119" i="2" s="1"/>
  <c r="R120" i="2"/>
  <c r="R119" i="2" s="1"/>
  <c r="P120" i="2"/>
  <c r="P119" i="2" s="1"/>
  <c r="BK120" i="2"/>
  <c r="BK119" i="2" s="1"/>
  <c r="J119" i="2" s="1"/>
  <c r="J59" i="2" s="1"/>
  <c r="J120" i="2"/>
  <c r="BE120" i="2" s="1"/>
  <c r="BI115" i="2"/>
  <c r="BH115" i="2"/>
  <c r="BG115" i="2"/>
  <c r="BF115" i="2"/>
  <c r="T115" i="2"/>
  <c r="R115" i="2"/>
  <c r="P115" i="2"/>
  <c r="BK115" i="2"/>
  <c r="J115" i="2"/>
  <c r="BE115" i="2" s="1"/>
  <c r="BI111" i="2"/>
  <c r="BH111" i="2"/>
  <c r="BG111" i="2"/>
  <c r="BF111" i="2"/>
  <c r="T111" i="2"/>
  <c r="R111" i="2"/>
  <c r="P111" i="2"/>
  <c r="BK111" i="2"/>
  <c r="J111" i="2"/>
  <c r="BE111" i="2" s="1"/>
  <c r="BI108" i="2"/>
  <c r="BH108" i="2"/>
  <c r="BG108" i="2"/>
  <c r="BF108" i="2"/>
  <c r="T108" i="2"/>
  <c r="R108" i="2"/>
  <c r="P108" i="2"/>
  <c r="BK108" i="2"/>
  <c r="J108" i="2"/>
  <c r="BE108" i="2" s="1"/>
  <c r="BI105" i="2"/>
  <c r="BH105" i="2"/>
  <c r="BG105" i="2"/>
  <c r="BF105" i="2"/>
  <c r="T105" i="2"/>
  <c r="R105" i="2"/>
  <c r="P105" i="2"/>
  <c r="BK105" i="2"/>
  <c r="J105" i="2"/>
  <c r="BE105" i="2" s="1"/>
  <c r="BI101" i="2"/>
  <c r="BH101" i="2"/>
  <c r="BG101" i="2"/>
  <c r="BF101" i="2"/>
  <c r="T101" i="2"/>
  <c r="R101" i="2"/>
  <c r="P101" i="2"/>
  <c r="BK101" i="2"/>
  <c r="J101" i="2"/>
  <c r="BE101" i="2" s="1"/>
  <c r="BI97" i="2"/>
  <c r="BH97" i="2"/>
  <c r="BG97" i="2"/>
  <c r="BF97" i="2"/>
  <c r="T97" i="2"/>
  <c r="R97" i="2"/>
  <c r="P97" i="2"/>
  <c r="BK97" i="2"/>
  <c r="J97" i="2"/>
  <c r="BE97" i="2" s="1"/>
  <c r="BI93" i="2"/>
  <c r="BH93" i="2"/>
  <c r="BG93" i="2"/>
  <c r="BF93" i="2"/>
  <c r="BE93" i="2"/>
  <c r="T93" i="2"/>
  <c r="R93" i="2"/>
  <c r="P93" i="2"/>
  <c r="BK93" i="2"/>
  <c r="J93" i="2"/>
  <c r="BI89" i="2"/>
  <c r="BH89" i="2"/>
  <c r="BG89" i="2"/>
  <c r="BF89" i="2"/>
  <c r="T89" i="2"/>
  <c r="R89" i="2"/>
  <c r="P89" i="2"/>
  <c r="BK89" i="2"/>
  <c r="J89" i="2"/>
  <c r="BE89" i="2" s="1"/>
  <c r="BI85" i="2"/>
  <c r="F34" i="2" s="1"/>
  <c r="BD52" i="1" s="1"/>
  <c r="BD51" i="1" s="1"/>
  <c r="W30" i="1" s="1"/>
  <c r="BH85" i="2"/>
  <c r="F33" i="2" s="1"/>
  <c r="BC52" i="1" s="1"/>
  <c r="BC51" i="1" s="1"/>
  <c r="BG85" i="2"/>
  <c r="F32" i="2" s="1"/>
  <c r="BB52" i="1" s="1"/>
  <c r="BB51" i="1" s="1"/>
  <c r="BF85" i="2"/>
  <c r="F31" i="2" s="1"/>
  <c r="BA52" i="1" s="1"/>
  <c r="BE85" i="2"/>
  <c r="T85" i="2"/>
  <c r="R85" i="2"/>
  <c r="R84" i="2" s="1"/>
  <c r="R83" i="2" s="1"/>
  <c r="R82" i="2" s="1"/>
  <c r="P85" i="2"/>
  <c r="P84" i="2" s="1"/>
  <c r="BK85" i="2"/>
  <c r="J85" i="2"/>
  <c r="J76" i="2"/>
  <c r="F76" i="2"/>
  <c r="E74" i="2"/>
  <c r="E72" i="2"/>
  <c r="J49" i="2"/>
  <c r="F49" i="2"/>
  <c r="E47" i="2"/>
  <c r="J21" i="2"/>
  <c r="E21" i="2"/>
  <c r="J78" i="2" s="1"/>
  <c r="J20" i="2"/>
  <c r="J18" i="2"/>
  <c r="E18" i="2"/>
  <c r="F52" i="2" s="1"/>
  <c r="J17" i="2"/>
  <c r="J15" i="2"/>
  <c r="E15" i="2"/>
  <c r="F51" i="2" s="1"/>
  <c r="J14" i="2"/>
  <c r="J12" i="2"/>
  <c r="E7" i="2"/>
  <c r="E45" i="2" s="1"/>
  <c r="AS51" i="1"/>
  <c r="AT54" i="1"/>
  <c r="L47" i="1"/>
  <c r="AM46" i="1"/>
  <c r="L46" i="1"/>
  <c r="AM44" i="1"/>
  <c r="L44" i="1"/>
  <c r="L42" i="1"/>
  <c r="L41" i="1"/>
  <c r="W29" i="1" l="1"/>
  <c r="AY51" i="1"/>
  <c r="W28" i="1"/>
  <c r="AX51" i="1"/>
  <c r="J30" i="2"/>
  <c r="AV52" i="1" s="1"/>
  <c r="J51" i="2"/>
  <c r="F79" i="2"/>
  <c r="BK84" i="2"/>
  <c r="J31" i="2"/>
  <c r="AW52" i="1" s="1"/>
  <c r="E45" i="3"/>
  <c r="F52" i="3"/>
  <c r="P80" i="3"/>
  <c r="P79" i="3" s="1"/>
  <c r="P78" i="3" s="1"/>
  <c r="AU53" i="1" s="1"/>
  <c r="F30" i="5"/>
  <c r="AZ55" i="1" s="1"/>
  <c r="J30" i="5"/>
  <c r="AV55" i="1" s="1"/>
  <c r="AT55" i="1" s="1"/>
  <c r="F30" i="2"/>
  <c r="AZ52" i="1" s="1"/>
  <c r="J90" i="4"/>
  <c r="J58" i="4" s="1"/>
  <c r="BK89" i="4"/>
  <c r="BK521" i="4"/>
  <c r="J521" i="4" s="1"/>
  <c r="J67" i="4" s="1"/>
  <c r="J522" i="4"/>
  <c r="J68" i="4" s="1"/>
  <c r="J82" i="5"/>
  <c r="J58" i="5" s="1"/>
  <c r="BK81" i="5"/>
  <c r="F78" i="2"/>
  <c r="J30" i="3"/>
  <c r="AV53" i="1" s="1"/>
  <c r="F30" i="3"/>
  <c r="AZ53" i="1" s="1"/>
  <c r="T80" i="3"/>
  <c r="T79" i="3" s="1"/>
  <c r="T78" i="3" s="1"/>
  <c r="J79" i="3"/>
  <c r="J57" i="3" s="1"/>
  <c r="BK78" i="3"/>
  <c r="J78" i="3" s="1"/>
  <c r="T84" i="2"/>
  <c r="T83" i="2" s="1"/>
  <c r="T82" i="2" s="1"/>
  <c r="P124" i="2"/>
  <c r="P83" i="2" s="1"/>
  <c r="P82" i="2" s="1"/>
  <c r="AU52" i="1" s="1"/>
  <c r="AU51" i="1" s="1"/>
  <c r="F31" i="3"/>
  <c r="BA53" i="1" s="1"/>
  <c r="BA51" i="1" s="1"/>
  <c r="J31" i="3"/>
  <c r="AW53" i="1" s="1"/>
  <c r="R81" i="5"/>
  <c r="R80" i="5" s="1"/>
  <c r="J80" i="3"/>
  <c r="J58" i="3" s="1"/>
  <c r="F51" i="4"/>
  <c r="J84" i="4"/>
  <c r="F30" i="4"/>
  <c r="AZ54" i="1" s="1"/>
  <c r="J49" i="5"/>
  <c r="E70" i="5"/>
  <c r="J76" i="5"/>
  <c r="F31" i="5"/>
  <c r="BA55" i="1" s="1"/>
  <c r="J82" i="4"/>
  <c r="F31" i="4"/>
  <c r="BA54" i="1" s="1"/>
  <c r="F77" i="5"/>
  <c r="AW51" i="1" l="1"/>
  <c r="AK27" i="1" s="1"/>
  <c r="W27" i="1"/>
  <c r="J56" i="3"/>
  <c r="J27" i="3"/>
  <c r="AT53" i="1"/>
  <c r="AZ51" i="1"/>
  <c r="BK80" i="5"/>
  <c r="J80" i="5" s="1"/>
  <c r="J81" i="5"/>
  <c r="J57" i="5" s="1"/>
  <c r="J89" i="4"/>
  <c r="J57" i="4" s="1"/>
  <c r="BK88" i="4"/>
  <c r="J88" i="4" s="1"/>
  <c r="AT52" i="1"/>
  <c r="J84" i="2"/>
  <c r="J58" i="2" s="1"/>
  <c r="BK83" i="2"/>
  <c r="J56" i="5" l="1"/>
  <c r="J27" i="5"/>
  <c r="AV51" i="1"/>
  <c r="W26" i="1"/>
  <c r="J83" i="2"/>
  <c r="J57" i="2" s="1"/>
  <c r="BK82" i="2"/>
  <c r="J82" i="2" s="1"/>
  <c r="AG53" i="1"/>
  <c r="AN53" i="1" s="1"/>
  <c r="J36" i="3"/>
  <c r="J27" i="4"/>
  <c r="J56" i="4"/>
  <c r="AK26" i="1" l="1"/>
  <c r="AT51" i="1"/>
  <c r="AG55" i="1"/>
  <c r="AN55" i="1" s="1"/>
  <c r="J36" i="5"/>
  <c r="J36" i="4"/>
  <c r="AG54" i="1"/>
  <c r="AN54" i="1" s="1"/>
  <c r="J56" i="2"/>
  <c r="J27" i="2"/>
  <c r="AG52" i="1" l="1"/>
  <c r="J36" i="2"/>
  <c r="AG51" i="1" l="1"/>
  <c r="AN52" i="1"/>
  <c r="AK23" i="1" l="1"/>
  <c r="AK32" i="1" s="1"/>
  <c r="AN51" i="1"/>
</calcChain>
</file>

<file path=xl/sharedStrings.xml><?xml version="1.0" encoding="utf-8"?>
<sst xmlns="http://schemas.openxmlformats.org/spreadsheetml/2006/main" count="6686" uniqueCount="1385">
  <si>
    <t>Export VZ</t>
  </si>
  <si>
    <t>List obsahuje:</t>
  </si>
  <si>
    <t>1) Rekapitulace stavby</t>
  </si>
  <si>
    <t>2) Rekapitulace objektů stavby a soupisů prací</t>
  </si>
  <si>
    <t>3.0</t>
  </si>
  <si>
    <t/>
  </si>
  <si>
    <t>False</t>
  </si>
  <si>
    <t>{b5abb9ba-f85d-4b00-8be3-2c2cb58ee50b}</t>
  </si>
  <si>
    <t>&gt;&gt;  skryté sloupce  &lt;&lt;</t>
  </si>
  <si>
    <t>0,01</t>
  </si>
  <si>
    <t>21</t>
  </si>
  <si>
    <t>15</t>
  </si>
  <si>
    <t>REKAPITULACE STAVBY</t>
  </si>
  <si>
    <t>v ---  níže se nacházejí doplnkové a pomocné údaje k sestavám  --- v</t>
  </si>
  <si>
    <t>Návod na vyplnění</t>
  </si>
  <si>
    <t>0,001</t>
  </si>
  <si>
    <t>Kód:</t>
  </si>
  <si>
    <t>HRADEK</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</si>
  <si>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</si>
  <si>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</si>
  <si>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Modernizace sil. II/315, křižovatka s III/36016 - Hrádek</t>
  </si>
  <si>
    <t>0,1</t>
  </si>
  <si>
    <t>KSO:</t>
  </si>
  <si>
    <t>CC-CZ:</t>
  </si>
  <si>
    <t>1</t>
  </si>
  <si>
    <t>Místo:</t>
  </si>
  <si>
    <t xml:space="preserve"> </t>
  </si>
  <si>
    <t>Datum:</t>
  </si>
  <si>
    <t>25. 10. 2016</t>
  </si>
  <si>
    <t>10</t>
  </si>
  <si>
    <t>100</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</si>
  <si>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</si>
  <si>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</si>
  <si>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</si>
  <si>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</si>
  <si>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</si>
  <si>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</si>
  <si>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</si>
  <si>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</si>
  <si>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</si>
  <si>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</si>
  <si>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</si>
  <si>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</si>
  <si>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</si>
  <si>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</si>
  <si>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</si>
  <si>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</si>
  <si>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</si>
  <si>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</si>
  <si>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</si>
  <si>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</si>
  <si>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</si>
  <si>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</si>
  <si>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</si>
  <si>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</si>
  <si>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</si>
  <si>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</si>
  <si>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</si>
  <si>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</si>
  <si>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</si>
  <si>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</si>
  <si>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</si>
  <si>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</si>
  <si>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</si>
  <si>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</si>
  <si>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</si>
  <si>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</si>
  <si>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</si>
  <si>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</si>
  <si>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</si>
  <si>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</si>
  <si>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</si>
  <si>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</si>
  <si>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</si>
  <si>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</si>
  <si>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</si>
  <si>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</si>
  <si>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</si>
  <si>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000</t>
  </si>
  <si>
    <t>Vedlejší rozpočtové náklady</t>
  </si>
  <si>
    <t>STA</t>
  </si>
  <si>
    <t>{25ef9504-b9d0-4b08-a6c6-b36668c327e5}</t>
  </si>
  <si>
    <t>2</t>
  </si>
  <si>
    <t>SO 020</t>
  </si>
  <si>
    <t>Příprava staveniště</t>
  </si>
  <si>
    <t>{842548aa-44f7-4d27-82b2-a2126f3c7777}</t>
  </si>
  <si>
    <t>SO 127</t>
  </si>
  <si>
    <t>II/315 km 20,245-20,950</t>
  </si>
  <si>
    <t>{36a2ed4b-d78a-46df-b6c3-bd8657ffd02b}</t>
  </si>
  <si>
    <t>SO 135</t>
  </si>
  <si>
    <t>Zabezpečení provozu</t>
  </si>
  <si>
    <t>{eefb794e-3dd3-4625-834b-2394456ccb0b}</t>
  </si>
  <si>
    <t>1) Krycí list soupisu</t>
  </si>
  <si>
    <t>2) Rekapitulace</t>
  </si>
  <si>
    <t>3) Soupis prací</t>
  </si>
  <si>
    <t>Zpět na list:</t>
  </si>
  <si>
    <t>Rekapitulace stavby</t>
  </si>
  <si>
    <t>KRYCÍ LIST SOUPISU</t>
  </si>
  <si>
    <t>Objekt:</t>
  </si>
  <si>
    <t>SO 000 - Vedlejší rozpočtové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</si>
  <si>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</si>
  <si>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</si>
  <si>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</si>
  <si>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</si>
  <si>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</si>
  <si>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</si>
  <si>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</si>
  <si>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</si>
  <si>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</si>
  <si>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</si>
  <si>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</si>
  <si>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</si>
  <si>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</si>
  <si>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</si>
  <si>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</si>
  <si>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</si>
  <si>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</si>
  <si>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</si>
  <si>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</si>
  <si>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</si>
  <si>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</si>
  <si>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</si>
  <si>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</si>
  <si>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</si>
  <si>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</si>
  <si>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</si>
  <si>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ROZPOCET</t>
  </si>
  <si>
    <t>VRN1</t>
  </si>
  <si>
    <t>Průzkumné, geodetické a projektové práce</t>
  </si>
  <si>
    <t>K</t>
  </si>
  <si>
    <t>012103000</t>
  </si>
  <si>
    <t>Geodetické práce před výstavbou</t>
  </si>
  <si>
    <t>m</t>
  </si>
  <si>
    <t>4</t>
  </si>
  <si>
    <t>-1874689024</t>
  </si>
  <si>
    <t>PP</t>
  </si>
  <si>
    <t>P</t>
  </si>
  <si>
    <t>Poznámka k položce:
Průzkumné, geodetické a projektové práce geodetické práce před výstavbou
vytyčení podzemních inženýrských sítí jejich správci s protokolárním zápisem v rozsahu stavby km 20,950- 22,655, v jejím bezprostředním okolí a v okolí stavby kanalizace. Vytyčování stávající polohy inženýrských sítí při realizaci jejich přeložek, ověření průběhu sítí ručně kopanými sondami</t>
  </si>
  <si>
    <t>VV</t>
  </si>
  <si>
    <t>45</t>
  </si>
  <si>
    <t>012203000</t>
  </si>
  <si>
    <t>Geodetické práce při provádění stavby</t>
  </si>
  <si>
    <t>1288426195</t>
  </si>
  <si>
    <t xml:space="preserve">Geodetické práce při provádění stavby
</t>
  </si>
  <si>
    <t>Poznámka k položce:
vybudování vytyčovacího polygonu v rozsahu km 20,245-20,950 a stavby kanalizace pro polohové a výškové vytyčení stavby v přesnosti dle ČSN 73 0420. Jeho připojení na souřadnicový sytém JTSK a výškový B.p.v. s využitím měřického polygonu použitého pro zaměření podkladu pro projekt. Trvalá stabilizace polygonových bodů plastovými znaky. Kontrola prostorvé shody z polygonu vytyčovaných prvků s předpoklady projektu</t>
  </si>
  <si>
    <t>705</t>
  </si>
  <si>
    <t>3</t>
  </si>
  <si>
    <t>012203001</t>
  </si>
  <si>
    <t>476032461</t>
  </si>
  <si>
    <t>Poznámka k položce:
Průzkumné, geodetické a projektové práce geodetické práce při provádění stavby
geodetická činnost při vytyčování stavby odborně způsobilou osobou, činnost geodeta při  vytyčení hlavních bodů stavebních objektů, kontrolní měření prostorové polohy stavby, průběžná kontrola vytyčovacího polygonu</t>
  </si>
  <si>
    <t>012303000</t>
  </si>
  <si>
    <t>Geodetické práce po výstavbě</t>
  </si>
  <si>
    <t>soub</t>
  </si>
  <si>
    <t>-1530924000</t>
  </si>
  <si>
    <t>Průzkumné, geodetické a projektové práce geodetické práce po výstavbě</t>
  </si>
  <si>
    <t>Poznámka k položce:
geodetické zaměření skutečného provedení stavby všech stavebních objektů v rozsahu km 20,245-20,950 a stavby kanalizace ověřené úředně ověřeným zeměměřickým inženýrem. Dodání 6  paré v tištěné formě, 2x CD v elektronické formě v otevřeném formátu a rovněž ve formátu PDF</t>
  </si>
  <si>
    <t>5</t>
  </si>
  <si>
    <t>013103000</t>
  </si>
  <si>
    <t>Geometrický plán</t>
  </si>
  <si>
    <t>-1896993860</t>
  </si>
  <si>
    <t>Poznámka k položce:
vypracování geometrického plánu vč. ověření katastrálním úřadem
Vypracování geometrického oddělovacího plánu pro majetkové vypořádání vlastnických vztahů v rozsahu stavby, listinná podoba GP bude vypracována v 15 vyhotoveních a potvrzena katastrálním úřadem a ověřena úředně ověřeným zeměměřickým inženýrem dl. obvodu hranice stavby 2x705</t>
  </si>
  <si>
    <t>6</t>
  </si>
  <si>
    <t>013203000</t>
  </si>
  <si>
    <t>Dokumentace průběhu stavby</t>
  </si>
  <si>
    <t>-258337064</t>
  </si>
  <si>
    <t>Poznámka k položce:
dokumentace průběhu stavby, 1x měsíčně sada barevných fotografií v tištěné i elektornické formě, 3x závěrečná fotodokumentace v albu s popisem v tištěné i elektronické formě</t>
  </si>
  <si>
    <t>7</t>
  </si>
  <si>
    <t>013234000</t>
  </si>
  <si>
    <t>Dokumentace pro povolení ZUK</t>
  </si>
  <si>
    <t>-1539315525</t>
  </si>
  <si>
    <t>Poznámka k položce:
vypracování aktualizace projektu dopravně inž. opatření, zajištění stanovení pro značení přechodné úpravy provozu na komunikaci a objízdných trasách v době výstavby, zajištění povolení zvláštního užívání komunikace pro provádění stavby na příslušném Silničním správním úřadě</t>
  </si>
  <si>
    <t>8</t>
  </si>
  <si>
    <t>013244000</t>
  </si>
  <si>
    <t>Dokumentace pro realizaci stavby</t>
  </si>
  <si>
    <t>2028046245</t>
  </si>
  <si>
    <t>Poznámka k položce:
Průzkumné, geodetické a projektové práce projektové práce dokumentace stavby (výkresová a textová) pro provádění stavby
Realizační dokumentace stavby ( tiskem 6x + 1x CD). Obsah dle směrnice pro dokumentaci staveb PK, v souladu s PDPS, Řeší podrobnosti pro kvalitní a bezpečné zhotovení stavby. Mimo jiné zahrnuje vypracování souřadnicového a výškového pokrytí komunikace, zahuštění příčných řezů pro plynulé řešení v napojení, aktualizace dopravního značení. Detaily řešení propustků, opěrné zdi a mostu. Vypracuje autorizovaná osoba. Odsouhlasí správce stavby. Havarijní plán ( tiskem 2x).</t>
  </si>
  <si>
    <t>9</t>
  </si>
  <si>
    <t>013254000</t>
  </si>
  <si>
    <t>Dokumentace skutečného provedení stavby</t>
  </si>
  <si>
    <t>-1017793002</t>
  </si>
  <si>
    <t>Poznámka k položce:
Průzkumné, geodetické a projektové práce projektové práce dokumentace stavby (výkresová a textová) skutečného provedení stavby
Dokumentace skutečného provedení stavby dle směrnice pro dokumentaci staveb PK. Výkresy a související písemnosti  zhotovené stavby potřebné pro kolaudaci stavby a evidenci pozemní komunikace. Výkresy odchylek a  změn stavby oproti DSP, PDPS. Ověřené podpisem odpovědného zástupce zhotovitele a správce stavby - tiskem v 6 vyhotoveních, 1 x na CD v otevřeném formátu a rovněž ve formátu PDF</t>
  </si>
  <si>
    <t>VRN2</t>
  </si>
  <si>
    <t>022003000</t>
  </si>
  <si>
    <t>Demolice konstrukcí</t>
  </si>
  <si>
    <t>kus</t>
  </si>
  <si>
    <t>-1712829215</t>
  </si>
  <si>
    <t>Poznámka k položce:
Demolice konstrukcí</t>
  </si>
  <si>
    <t>"demontáž a likvidace velkoplošného billboardu rozměr 2,4x5,1m, odvoz do skladu SÚS" 2</t>
  </si>
  <si>
    <t>VRN3</t>
  </si>
  <si>
    <t>Zařízení staveniště</t>
  </si>
  <si>
    <t>11</t>
  </si>
  <si>
    <t>032103000</t>
  </si>
  <si>
    <t>Náklady na stavební buňky</t>
  </si>
  <si>
    <t>486023780</t>
  </si>
  <si>
    <t>Poznámka k položce:
Zařízení staveniště vybavení staveniště náklady na stavební buňky
zařízení staveniště obsahující mobilní kancelář a prostory pro pracovníky vč. WC a meziskladu materiálu - zřízení, provoz, demontáž vč. zajištění jeho umístění</t>
  </si>
  <si>
    <t>12</t>
  </si>
  <si>
    <t>032603000</t>
  </si>
  <si>
    <t>Mobilní míchací centrum</t>
  </si>
  <si>
    <t>CS ÚRS 2016 02</t>
  </si>
  <si>
    <t>1024</t>
  </si>
  <si>
    <t>985719347</t>
  </si>
  <si>
    <t>Zařízení staveniště vybavení staveniště ostatní náklady</t>
  </si>
  <si>
    <t>"zajištění plochy pro proveden zlepšení zeminy, mobilní míchací centrum, meziskládka zeminy" 1</t>
  </si>
  <si>
    <t>13</t>
  </si>
  <si>
    <t>034503000</t>
  </si>
  <si>
    <t>Informační tabule</t>
  </si>
  <si>
    <t>1673893347</t>
  </si>
  <si>
    <t>Poznámka k položce:
Informační tabule</t>
  </si>
  <si>
    <t xml:space="preserve">"billboard dle pravidel publicity na www.strukturalni-fondy.cz/cs/Microsites/IROP/" </t>
  </si>
  <si>
    <t>"publicita projektu - výroba, dodání a kompletní osazení velkoplošného billboardu, rozměr účinné plochy 2,4x5,1m" 1</t>
  </si>
  <si>
    <t>14</t>
  </si>
  <si>
    <t>034503001</t>
  </si>
  <si>
    <t>Pamětní deska</t>
  </si>
  <si>
    <t>1772058267</t>
  </si>
  <si>
    <t>Poznámka k položce:
Pamětní deska</t>
  </si>
  <si>
    <t xml:space="preserve">"deska dle pravidel publicity na www.strukturalni-fondy.cz/cs/Microsites/IROP/" </t>
  </si>
  <si>
    <t>"výroba, dodání a osazení trvalé pamětní desky, rozměr účinné plochy 0,3x0,4m" 1</t>
  </si>
  <si>
    <t>VRN4</t>
  </si>
  <si>
    <t>Inženýrská činnost</t>
  </si>
  <si>
    <t>043102000</t>
  </si>
  <si>
    <t>Provedení zkoušek nad rámec KZP</t>
  </si>
  <si>
    <t>1699417116</t>
  </si>
  <si>
    <t>Poznámka k položce:
zajištění všech testů potřebných k zjištění kvality zeminy násypů, výkopů, vč. dalších zkoušek požadovaných objednatelem. Vyhodnocení těchto zkoušek. Uvažováno 6x zkouška statickou zatěžovací deskou, 3x zkouška míry zhutnění ID nebo PS, zkoušky mezerovitosti vrstvy vozovky nedestuktivní, 4x zkouška mezerovitosti vrstev vozovky na vývrtech, 4x zkouška spojení vrstev</t>
  </si>
  <si>
    <t>16</t>
  </si>
  <si>
    <t>043103000</t>
  </si>
  <si>
    <t>Kontrolní zkoušky</t>
  </si>
  <si>
    <t>-1297538875</t>
  </si>
  <si>
    <t>Poznámka k položce:
měření reflexivity vodorovného dopravního značení</t>
  </si>
  <si>
    <t>"měření reflexivity vodorovného dopravního značení v rozsahu stavby km 20,245-20,950 včetně vyhodnocení měření " 2</t>
  </si>
  <si>
    <t>17</t>
  </si>
  <si>
    <t>043194000</t>
  </si>
  <si>
    <t>km</t>
  </si>
  <si>
    <t>1153453336</t>
  </si>
  <si>
    <t>Poznámka k položce:
měření rovinatosti planografem</t>
  </si>
  <si>
    <t>"měření rovinatosti planografem v rozsahu stavby km 20,950-22,655 včetně vyhodnocení měření" 1,41</t>
  </si>
  <si>
    <t>18</t>
  </si>
  <si>
    <t>043203000</t>
  </si>
  <si>
    <t>2117108344</t>
  </si>
  <si>
    <t>Poznámka k položce:
měření protismykových vlastností vozovky</t>
  </si>
  <si>
    <t>"měření protismykových vlastností vozovky v rozsahu stavby km 20,950-22,655 včetně vyhodnocení měření" 2</t>
  </si>
  <si>
    <t>VRN5</t>
  </si>
  <si>
    <t>Finanční náklady</t>
  </si>
  <si>
    <t>19</t>
  </si>
  <si>
    <t>053103000</t>
  </si>
  <si>
    <t>Náklady spojené se zřízením bankovní záruky</t>
  </si>
  <si>
    <t>1342724843</t>
  </si>
  <si>
    <t>Poznámka k položce:
Náklady spojené se zřízením bankovní záruky po dobu záruční doby jak je uvedeno v návrhu SOD</t>
  </si>
  <si>
    <t>SO 020 - Příprava staveniště</t>
  </si>
  <si>
    <t>HSV - Práce a dodávky HSV</t>
  </si>
  <si>
    <t xml:space="preserve">    1 - Zemní práce</t>
  </si>
  <si>
    <t>HSV</t>
  </si>
  <si>
    <t>Práce a dodávky HSV</t>
  </si>
  <si>
    <t>Zemní práce</t>
  </si>
  <si>
    <t>112101121</t>
  </si>
  <si>
    <t>Kácení stromů jehličnatých D kmene do 300 mm</t>
  </si>
  <si>
    <t>-2111709821</t>
  </si>
  <si>
    <t>Kácení stromů s odřezáním kmene a s odvětvením jehličnatých bez odkornění, kmene průměru přes 100 do 300 mm</t>
  </si>
  <si>
    <t>112101122</t>
  </si>
  <si>
    <t>Kácení stromů jehličnatých D kmene do 500 mm</t>
  </si>
  <si>
    <t>-687747401</t>
  </si>
  <si>
    <t>Kácení stromů s odřezáním kmene a s odvětvením jehličnatých bez odkornění, kmene průměru přes 300 do 500 mm</t>
  </si>
  <si>
    <t>112201101</t>
  </si>
  <si>
    <t>Odstranění pařezů D do 300 mm</t>
  </si>
  <si>
    <t>633503360</t>
  </si>
  <si>
    <t>Odstranění pařezů s jejich vykopáním, vytrháním nebo odstřelením, s přesekáním kořenů průměru přes 100 do 300 mm</t>
  </si>
  <si>
    <t>112201102</t>
  </si>
  <si>
    <t>Odstranění pařezů D do 500 mm</t>
  </si>
  <si>
    <t>-1632369762</t>
  </si>
  <si>
    <t>Odstranění pařezů s jejich vykopáním, vytrháním nebo odstřelením, s přesekáním kořenů průměru přes 300 do 500 mm</t>
  </si>
  <si>
    <t>162301405</t>
  </si>
  <si>
    <t>Vodorovné přemístění větví stromů jehličnatých do 5 km D kmene do 300 mm</t>
  </si>
  <si>
    <t>736507325</t>
  </si>
  <si>
    <t>Vodorovné přemístění větví, kmenů nebo pařezů s naložením, složením a dopravou do 5000 m větví stromů jehličnatých, průměru kmene přes 100 do 300 mm</t>
  </si>
  <si>
    <t>162301406</t>
  </si>
  <si>
    <t>Vodorovné přemístění větví stromů jehličnatých do 5 km D kmene do 500 mm</t>
  </si>
  <si>
    <t>-585766894</t>
  </si>
  <si>
    <t>Vodorovné přemístění větví, kmenů nebo pařezů s naložením, složením a dopravou do 5000 m větví stromů jehličnatých, průměru kmene přes 300 do 500 mm</t>
  </si>
  <si>
    <t>162301415</t>
  </si>
  <si>
    <t>Vodorovné přemístění kmenů stromů jehličnatých do 5 km D kmene do 300 mm</t>
  </si>
  <si>
    <t>-1778415699</t>
  </si>
  <si>
    <t>Vodorovné přemístění větví, kmenů nebo pařezů s naložením, složením a dopravou do 5000 m kmenů stromů jehličnatých, průměru přes 100 do 300 mm</t>
  </si>
  <si>
    <t>162301416</t>
  </si>
  <si>
    <t>Vodorovné přemístění kmenů stromů jehličnatých do 5 km D kmene do 500 mm</t>
  </si>
  <si>
    <t>-1097393495</t>
  </si>
  <si>
    <t>Vodorovné přemístění větví, kmenů nebo pařezů s naložením, složením a dopravou do 5000 m kmenů stromů jehličnatých, průměru přes 300 do 500 mm</t>
  </si>
  <si>
    <t>162301421</t>
  </si>
  <si>
    <t>Vodorovné přemístění pařezů do 5 km D do 300 mm</t>
  </si>
  <si>
    <t>-1867306828</t>
  </si>
  <si>
    <t>Vodorovné přemístění větví, kmenů nebo pařezů s naložením, složením a dopravou do 5000 m pařezů kmenů, průměru přes 100 do 300 mm</t>
  </si>
  <si>
    <t>162301422</t>
  </si>
  <si>
    <t>Vodorovné přemístění pařezů do 5 km D do 500 mm</t>
  </si>
  <si>
    <t>-2085129791</t>
  </si>
  <si>
    <t>Vodorovné přemístění větví, kmenů nebo pařezů s naložením, složením a dopravou do 5000 m pařezů kmenů, průměru přes 300 do 500 mm</t>
  </si>
  <si>
    <t>162301905</t>
  </si>
  <si>
    <t>Příplatek k vodorovnému přemístění větví stromů jehličnatých D kmene do 300 mm ZKD 5 km</t>
  </si>
  <si>
    <t>-1189841983</t>
  </si>
  <si>
    <t>Vodorovné přemístění větví, kmenů nebo pařezů s naložením, složením a dopravou Příplatek k cenám za každých dalších i započatých 5000 m přes 5000 m větví stromů jehličnatých, o průměru kmene přes 100 do 300 mm</t>
  </si>
  <si>
    <t>162301906</t>
  </si>
  <si>
    <t>Příplatek k vodorovnému přemístění větví stromů jehličnatých D kmene do 500 mm ZKD 5 km</t>
  </si>
  <si>
    <t>1189196667</t>
  </si>
  <si>
    <t>Vodorovné přemístění větví, kmenů nebo pařezů s naložením, složením a dopravou Příplatek k cenám za každých dalších i započatých 5000 m přes 5000 m větví stromů jehličnatých, o průměru kmene přes 300 do 500 mm</t>
  </si>
  <si>
    <t>162301915</t>
  </si>
  <si>
    <t>Příplatek k vodorovnému přemístění kmenů stromů jehličnatých D kmene do 300 mm ZKD 5 km</t>
  </si>
  <si>
    <t>-1005105635</t>
  </si>
  <si>
    <t>Vodorovné přemístění větví, kmenů nebo pařezů s naložením, složením a dopravou Příplatek k cenám za každých dalších i započatých 5000 m přes 5000 m kmenů stromů jehličnatých, průměru přes 100 do 300 mm</t>
  </si>
  <si>
    <t>162301916</t>
  </si>
  <si>
    <t>Příplatek k vodorovnému přemístění kmenů stromů jehličnatých D kmene do 500 mm ZKD 5 km</t>
  </si>
  <si>
    <t>-1389402826</t>
  </si>
  <si>
    <t>Vodorovné přemístění větví, kmenů nebo pařezů s naložením, složením a dopravou Příplatek k cenám za každých dalších i započatých 5000 m přes 5000 m kmenů stromů jehličnatých, průměru přes 300 do 500 mm</t>
  </si>
  <si>
    <t>162301921</t>
  </si>
  <si>
    <t>Příplatek k vodorovnému přemístění pařezů D 300 mm ZKD 5 km</t>
  </si>
  <si>
    <t>-1806650188</t>
  </si>
  <si>
    <t>Vodorovné přemístění větví, kmenů nebo pařezů s naložením, složením a dopravou Příplatek k cenám za každých dalších i započatých 5000 m přes 5000 m pařezů kmenů, průměru přes 100 do 300 mm</t>
  </si>
  <si>
    <t>162301922</t>
  </si>
  <si>
    <t>Příplatek k vodorovnému přemístění pařezů D 500 mm ZKD 5 km</t>
  </si>
  <si>
    <t>1171655948</t>
  </si>
  <si>
    <t>Vodorovné přemístění větví, kmenů nebo pařezů s naložením, složením a dopravou Příplatek k cenám za každých dalších i započatých 5000 m přes 5000 m pařezů kmenů, průměru přes 300 do 500 mm</t>
  </si>
  <si>
    <t>SO 127 - II/315 km 20,245-20,950</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</si>
  <si>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</si>
  <si>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</si>
  <si>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</si>
  <si>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</si>
  <si>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</si>
  <si>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</si>
  <si>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</si>
  <si>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</si>
  <si>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</si>
  <si>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</si>
  <si>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113107223</t>
  </si>
  <si>
    <t>Odstranění podkladu pl přes 200 m2 z kameniva drceného tl 300 mm</t>
  </si>
  <si>
    <t>m2</t>
  </si>
  <si>
    <t>-1875867782</t>
  </si>
  <si>
    <t>Odstranění podkladů nebo krytů s přemístěním hmot na skládku na vzdálenost do 20 m nebo s naložením na dopravní prostředek v ploše jednotlivě přes 200 m2 z kameniva hrubého drceného, o tl. vrstvy přes 200 do 300 mm</t>
  </si>
  <si>
    <t>"odstranění podkladních vrstev v tl. 25cm s odvozem a uložením na deponii, obj. hmot. suti 0,4 t/m2" 4674</t>
  </si>
  <si>
    <t>113107243</t>
  </si>
  <si>
    <t>Odstranění podkladu pl přes 200 m2 živičných tl 150 mm</t>
  </si>
  <si>
    <t>1233948658</t>
  </si>
  <si>
    <t>Odstranění podkladů nebo krytů s přemístěním hmot na skládku na vzdálenost do 20 m nebo s naložením na dopravní prostředek v ploše jednotlivě přes 200 m2 živičných, o tl. vrstvy přes 100 do 150 mm</t>
  </si>
  <si>
    <t>"odstranění štěrkových vrstev prolitých asfaltem v tl. 15cm, obj.hmot. suti 0,132 t/m2" 4533</t>
  </si>
  <si>
    <t>113154323</t>
  </si>
  <si>
    <t>Frézování živičného krytu tl 50 mm pruh š 1 m pl do 10000 m2 bez překážek v trase</t>
  </si>
  <si>
    <t>-1190989221</t>
  </si>
  <si>
    <t>Frézování živičného podkladu nebo krytu s naložením na dopravní prostředek plochy přes 1 000 do 10 000 m2 bez překážek v trase pruhu šířky do 1 m, tloušťky vrstvy 50 mm</t>
  </si>
  <si>
    <t>"frézování vozovky v tl. 10cm, frézát odvezen na skládku SUS, plocha odměřena v ACAD, objem. hmot. suti 0,22 t/m2" 4392</t>
  </si>
  <si>
    <t>119001204</t>
  </si>
  <si>
    <t>Úprava zemin vápnem nebo směsnými hydraulickými pojivy tl vrstvy 500 mm</t>
  </si>
  <si>
    <t>1982235426</t>
  </si>
  <si>
    <t>Úprava zemin vápnem nebo směsnými hydraulickými pojivy za účelem zlepšení mechanických vlastností, tl. vrstvy po zhutnění 500 mm</t>
  </si>
  <si>
    <t>"zlepšení zeminy na deponii vápnem 4%" 15883/0,5</t>
  </si>
  <si>
    <t>M</t>
  </si>
  <si>
    <t>585301600</t>
  </si>
  <si>
    <t>vápno CL 90 JM nehašené VL</t>
  </si>
  <si>
    <t>t</t>
  </si>
  <si>
    <t>398204592</t>
  </si>
  <si>
    <t>vápno nehašené vzdušné CL 90 jemně mleté VL</t>
  </si>
  <si>
    <t>"objem vápna 70,8kg/m3" 15883*0,0708</t>
  </si>
  <si>
    <t>119001421</t>
  </si>
  <si>
    <t>Dočasné zajištění kabelů a kabelových tratí ze 3 volně ložených kabelů</t>
  </si>
  <si>
    <t>-1405733299</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</si>
  <si>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</si>
  <si>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"ochrana a zajištění zemního VN kabelu" 15</t>
  </si>
  <si>
    <t>120001101</t>
  </si>
  <si>
    <t>Příplatek za ztížení vykopávky v blízkosti podzemního vedení</t>
  </si>
  <si>
    <t>m3</t>
  </si>
  <si>
    <t>1173274367</t>
  </si>
  <si>
    <t>Příplatek k cenám vykopávek za ztížení vykopávky v blízkosti podzemního vedení nebo výbušnin v horninách jakékoliv třídy</t>
  </si>
  <si>
    <t>"ztížené vykopávky kabel VN" 15</t>
  </si>
  <si>
    <t>121101101</t>
  </si>
  <si>
    <t>Sejmutí ornice s přemístěním na vzdálenost do 50 m</t>
  </si>
  <si>
    <t>152844928</t>
  </si>
  <si>
    <t>Sejmutí ornice nebo lesní půdy s vodorovným přemístěním na hromady v místě upotřebení nebo na dočasné či trvalé skládky se složením, na vzdálenost do 50 m</t>
  </si>
  <si>
    <t>"sejmutí ornice v tl. 20cm, bude využita pro zpětné ohumusování" 27*0,2</t>
  </si>
  <si>
    <t>121101201</t>
  </si>
  <si>
    <t>Odstranění lesní hrabanky</t>
  </si>
  <si>
    <t>-44522184</t>
  </si>
  <si>
    <t>Odstranění lesní hrabanky pro jakoukoliv tloušťku vrstvy</t>
  </si>
  <si>
    <t>"odstranění v tl. 15cm, s naložením na dopravní prostředek, bude rozprostřeno v místě stavby do 0,5km" 2825</t>
  </si>
  <si>
    <t>122202204</t>
  </si>
  <si>
    <t>Odkopávky a prokopávky nezapažené pro silnice objemu přes 5000 m3 v hornině tř. 3</t>
  </si>
  <si>
    <t>-1106641547</t>
  </si>
  <si>
    <t>Odkopávky a prokopávky nezapažené pro silnice s přemístěním výkopku v příčných profilech na vzdálenost do 15 m nebo s naložením na dopravní prostředek v hornině tř. 3 přes 5 000 m3</t>
  </si>
  <si>
    <t>"odkop původního tělesa silnice pro sanaci, uložení na deponii" 15883</t>
  </si>
  <si>
    <t>"odkop nevhodné zeminy, odvoz na skládku" 5294</t>
  </si>
  <si>
    <t>Součet</t>
  </si>
  <si>
    <t>122202209</t>
  </si>
  <si>
    <t>Příplatek k odkopávkám a prokopávkám pro silnice v hornině tř. 3 za lepivost</t>
  </si>
  <si>
    <t>-1144541726</t>
  </si>
  <si>
    <t>Odkopávky a prokopávky nezapažené pro silnice s přemístěním výkopku v příčných profilech na vzdálenost do 15 m nebo s naložením na dopravní prostředek v hornině tř. 3 Příplatek k cenám za lepivost horniny tř. 3</t>
  </si>
  <si>
    <t>21177*0,5</t>
  </si>
  <si>
    <t>132201101</t>
  </si>
  <si>
    <t>Hloubení rýh š do 600 mm v hornině tř. 3 objemu do 100 m3</t>
  </si>
  <si>
    <t>1633904908</t>
  </si>
  <si>
    <t>Hloubení zapažených i nezapažených rýh šířky do 600 mm s urovnáním dna do předepsaného profilu a spádu v hornině tř. 3 do 100 m3</t>
  </si>
  <si>
    <t>"hloubení rýh pro trativody" 529*0,4*0,4</t>
  </si>
  <si>
    <t>132201109</t>
  </si>
  <si>
    <t>Příplatek za lepivost k hloubení rýh š do 600 mm v hornině tř. 3</t>
  </si>
  <si>
    <t>1352237853</t>
  </si>
  <si>
    <t>Hloubení zapažených i nezapažených rýh šířky do 600 mm s urovnáním dna do předepsaného profilu a spádu v hornině tř. 3 Příplatek k cenám za lepivost horniny tř. 3</t>
  </si>
  <si>
    <t>84,64*0,5</t>
  </si>
  <si>
    <t>132201202</t>
  </si>
  <si>
    <t>Hloubení rýh š do 2000 mm v hornině tř. 3 objemu do 1000 m3</t>
  </si>
  <si>
    <t>-1117150692</t>
  </si>
  <si>
    <t>Hloubení zapažených i nezapažených rýh šířky přes 600 do 2 000 mm s urovnáním dna do předepsaného profilu a spádu v hornině tř. 3 přes 100 do 1 000 m3</t>
  </si>
  <si>
    <t>"hloubení rýh pro propustky" 280</t>
  </si>
  <si>
    <t>132201209</t>
  </si>
  <si>
    <t>Příplatek za lepivost k hloubení rýh š do 2000 mm v hornině tř. 3</t>
  </si>
  <si>
    <t>6934674</t>
  </si>
  <si>
    <t>Hloubení zapažených i nezapažených rýh šířky přes 600 do 2 000 mm s urovnáním dna do předepsaného profilu a spádu v hornině tř. 3 Příplatek k cenám za lepivost horniny tř. 3</t>
  </si>
  <si>
    <t>280*0,5</t>
  </si>
  <si>
    <t>132401101</t>
  </si>
  <si>
    <t>Hloubení rýh š do 600 mm v hornině tř. 5</t>
  </si>
  <si>
    <t>1370386595</t>
  </si>
  <si>
    <t>Hloubení zapažených i nezapažených rýh šířky do 600 mm s urovnáním dna do předepsaného profilu a spádu v hornině tř. 5 pro jakékoliv množství</t>
  </si>
  <si>
    <t>"hloubení rýh pro trativody" 176*0,4*0,4</t>
  </si>
  <si>
    <t>155131312</t>
  </si>
  <si>
    <t>Zřízení protierozního zpevnění svahů geomříží, georohoží sklonu do 1:1 včetně kotvení</t>
  </si>
  <si>
    <t>-1987466000</t>
  </si>
  <si>
    <t>Zřízení protierozního zpevnění svahů geomříží nebo georohoží včetně plošného kotvení ocelovými skobami, ve sklonu přes 1:2 do 1:1</t>
  </si>
  <si>
    <t>"viz příloha č. 4 vzorové příčné řezy, odměřeno v ACAD" 4219</t>
  </si>
  <si>
    <t>693211210</t>
  </si>
  <si>
    <t>georohož černý 25 x 2 m</t>
  </si>
  <si>
    <t>2100142132</t>
  </si>
  <si>
    <t>georohož černá 25 x 2 m</t>
  </si>
  <si>
    <t>4219*1,15 'Přepočtené koeficientem množství</t>
  </si>
  <si>
    <t>162301301</t>
  </si>
  <si>
    <t>Vodorovné přemístění lesní hrabanky do 500 m</t>
  </si>
  <si>
    <t>-1882862497</t>
  </si>
  <si>
    <t>Vodorovné přemístění lesní hrabanky bez naložení, avšak se složením, na vzdálenost přes 50 do 500 m</t>
  </si>
  <si>
    <t>20</t>
  </si>
  <si>
    <t>162401102</t>
  </si>
  <si>
    <t>Vodorovné přemístění do 2000 m výkopku/sypaniny z horniny tř. 1 až 4</t>
  </si>
  <si>
    <t>1842623808</t>
  </si>
  <si>
    <t>Vodorovné přemístění výkopku nebo sypaniny po suchu na obvyklém dopravním prostředku, bez naložení výkopku, avšak se složením bez rozhrnutí z horniny tř. 1 až 4 na vzdálenost přes 1 500 do 2 000 m</t>
  </si>
  <si>
    <t>"odkopávky na deponii a zpět pro další využití" 15883*2</t>
  </si>
  <si>
    <t>162701105</t>
  </si>
  <si>
    <t>Vodorovné přemístění do 10000 m výkopku/sypaniny z horniny tř. 1 až 4</t>
  </si>
  <si>
    <t>-745874394</t>
  </si>
  <si>
    <t>Vodorovné přemístění výkopku nebo sypaniny po suchu na obvyklém dopravním prostředku, bez naložení výkopku, avšak se složením bez rozhrnutí z horniny tř. 1 až 4 na vzdálenost přes 9 000 do 10 000 m</t>
  </si>
  <si>
    <t>"odkopávky nevhodné zeminy" 5294</t>
  </si>
  <si>
    <t>"zemina z hloubení rýh" 84,64+28,16+280</t>
  </si>
  <si>
    <t>22</t>
  </si>
  <si>
    <t>162701109</t>
  </si>
  <si>
    <t>Příplatek k vodorovnému přemístění výkopku/sypaniny z horniny tř. 1 až 4 ZKD 1000 m přes 10000 m</t>
  </si>
  <si>
    <t>-1716702782</t>
  </si>
  <si>
    <t>Vodorovné přemístění výkopku nebo sypaniny po suchu na obvyklém dopravním prostředku, bez naložení výkopku, avšak se složením bez rozhrnutí z horniny tř. 1 až 4 na vzdálenost Příplatek k ceně za každých dalších i započatých 1 000 m</t>
  </si>
  <si>
    <t>"odvoz na skládku vzd 15km"</t>
  </si>
  <si>
    <t>"z odkopávek na skládku" 5294*5</t>
  </si>
  <si>
    <t>"z hloubení rýh" (84,64+28,16+280)*5</t>
  </si>
  <si>
    <t>23</t>
  </si>
  <si>
    <t>167101101</t>
  </si>
  <si>
    <t>Nakládání výkopku z hornin tř. 1 až 4 do 100 m3</t>
  </si>
  <si>
    <t>-383384143</t>
  </si>
  <si>
    <t>Nakládání, skládání a překládání neulehlého výkopku nebo sypaniny nakládání, množství do 100 m3, z hornin tř. 1 až 4</t>
  </si>
  <si>
    <t>"naložení zlepšené zeminy na deponii a dovoz zpět na stavbu" 15883</t>
  </si>
  <si>
    <t>"naložení štěrku z podkladních vrstev na meziskládce, dovoz na stavbu" 4674*0,25</t>
  </si>
  <si>
    <t>"naložení ornice na deponii" 27*0,2</t>
  </si>
  <si>
    <t>24</t>
  </si>
  <si>
    <t>171101102</t>
  </si>
  <si>
    <t>Uložení sypaniny z hornin soudržných do násypů zhutněných na 96 % PS</t>
  </si>
  <si>
    <t>-1654863568</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</si>
  <si>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</si>
  <si>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"odměřeno v ACAD" 4699</t>
  </si>
  <si>
    <t>25</t>
  </si>
  <si>
    <t>583312020</t>
  </si>
  <si>
    <t>násypová zemina nákup a dovoz</t>
  </si>
  <si>
    <t>1640438120</t>
  </si>
  <si>
    <t>"vhodní, propustná, nenamrazavá násypová zemina s plynulou křivkou zrnitosti" 4699*1,9</t>
  </si>
  <si>
    <t>26</t>
  </si>
  <si>
    <t>171101103</t>
  </si>
  <si>
    <t>Uložení sypaniny z hornin soudržných do násypů zhutněných do 100 % PS</t>
  </si>
  <si>
    <t>-1093039215</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</si>
  <si>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</si>
  <si>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"uložení podkladů z vozovek a zlepšené zeminy vápnem do násypu" 15883+1168,5</t>
  </si>
  <si>
    <t>27</t>
  </si>
  <si>
    <t>171151213</t>
  </si>
  <si>
    <t>Strmý svah vyztužením zeminy zatravněnou ocelovou sítí pohled svah přes 4 m do 6 m</t>
  </si>
  <si>
    <t>1652594083</t>
  </si>
  <si>
    <t>Strmý svah ze zemin vyztužených geosyntetiky s pohledovou plochou upraveného svahu zatravněnou ocelovou sítí [Green Slope], výšky přes 4 m do 6 m</t>
  </si>
  <si>
    <t>"plocha odměřena v ACAD" 4219</t>
  </si>
  <si>
    <t>28</t>
  </si>
  <si>
    <t>171201201</t>
  </si>
  <si>
    <t>Uložení sypaniny na skládky</t>
  </si>
  <si>
    <t>-2114330367</t>
  </si>
  <si>
    <t>"odkopávky" 5294+15883</t>
  </si>
  <si>
    <t>"hloubení rýh" 392,8</t>
  </si>
  <si>
    <t>29</t>
  </si>
  <si>
    <t>171201211</t>
  </si>
  <si>
    <t>Poplatek za uložení odpadu ze sypaniny na skládce (skládkovné)</t>
  </si>
  <si>
    <t>770855563</t>
  </si>
  <si>
    <t>Uložení sypaniny poplatek za uložení sypaniny na skládce (skládkovné)</t>
  </si>
  <si>
    <t>(5294+84,64+28,16+280)*1,8</t>
  </si>
  <si>
    <t>30</t>
  </si>
  <si>
    <t>175151101</t>
  </si>
  <si>
    <t>Obsypání potrubí strojně sypaninou bez prohození, uloženou do 3 m</t>
  </si>
  <si>
    <t>1524042881</t>
  </si>
  <si>
    <t>Obsypání potrubí strojně sypaninou z vhodných hornin tř. 1 až 4 nebo materiálem připraveným podél výkopu ve vzdálenosti do 3 m od jeho kraje, pro jakoukoliv hloubku výkopu a míru zhutnění bez prohození sypaniny</t>
  </si>
  <si>
    <t>"obsyp prpustků a čel" 140</t>
  </si>
  <si>
    <t>31</t>
  </si>
  <si>
    <t>583312000</t>
  </si>
  <si>
    <t>zemina pro dosypávky krajnic</t>
  </si>
  <si>
    <t>-1965561861</t>
  </si>
  <si>
    <t>140*2 'Přepočtené koeficientem množství</t>
  </si>
  <si>
    <t>32</t>
  </si>
  <si>
    <t>181301107</t>
  </si>
  <si>
    <t>Rozprostření ornice tl vrstvy do 500 mm pl do 500 m2 v rovině nebo ve svahu do 1:5</t>
  </si>
  <si>
    <t>-1618658439</t>
  </si>
  <si>
    <t>Rozprostření a urovnání ornice v rovině nebo ve svahu sklonu do 1:5 při souvislé ploše do 500 m2, tl. vrstvy přes 400 do 500 mm</t>
  </si>
  <si>
    <t>"rozprostření zeminy z odkopávek pro následné zlepšení vápnem" 15883/0,5</t>
  </si>
  <si>
    <t>33</t>
  </si>
  <si>
    <t>181301112</t>
  </si>
  <si>
    <t>Rozprostření ornice tl vrstvy do 150 mm pl přes 500 m2 v rovině nebo ve svahu do 1:5</t>
  </si>
  <si>
    <t>-193690910</t>
  </si>
  <si>
    <t>Rozprostření a urovnání ornice v rovině nebo ve svahu sklonu do 1:5 při souvislé ploše přes 500 m2, tl. vrstvy přes 100 do 150 mm</t>
  </si>
  <si>
    <t>"rozprostření lesní hrabanky" 2825</t>
  </si>
  <si>
    <t>"rozprostření ornice" 672</t>
  </si>
  <si>
    <t>34</t>
  </si>
  <si>
    <t>181451121</t>
  </si>
  <si>
    <t>Založení lučního trávníku výsevem plochy přes 1000 m2 v rovině a ve svahu do 1:5</t>
  </si>
  <si>
    <t>-1742813210</t>
  </si>
  <si>
    <t>Založení trávníku na půdě předem připravené plochy přes 1000 m2 výsevem včetně utažení lučního v rovině nebo na svahu do 1:5</t>
  </si>
  <si>
    <t>35</t>
  </si>
  <si>
    <t>005724720</t>
  </si>
  <si>
    <t>osivo směs travní krajinná - rovinná s příměsí kokrhele menšího</t>
  </si>
  <si>
    <t>kg</t>
  </si>
  <si>
    <t>766657558</t>
  </si>
  <si>
    <t>osivo směs travní krajinná - rovinná</t>
  </si>
  <si>
    <t>672*0,015 'Přepočtené koeficientem množství</t>
  </si>
  <si>
    <t>36</t>
  </si>
  <si>
    <t>181951101</t>
  </si>
  <si>
    <t>Úprava pláně v hornině tř. 1 až 4 bez zhutnění</t>
  </si>
  <si>
    <t>639528108</t>
  </si>
  <si>
    <t>Úprava pláně vyrovnáním výškových rozdílů v hornině tř. 1 až 4 bez zhutnění</t>
  </si>
  <si>
    <t>"příprava pro ohumusování" 672</t>
  </si>
  <si>
    <t>37</t>
  </si>
  <si>
    <t>181951102</t>
  </si>
  <si>
    <t>Úprava pláně v hornině tř. 1 až 4 se zhutněním</t>
  </si>
  <si>
    <t>898110047</t>
  </si>
  <si>
    <t>Úprava pláně vyrovnáním výškových rozdílů v hornině tř. 1 až 4 se zhutněním</t>
  </si>
  <si>
    <t>"odměřeno v ACAD" 6441</t>
  </si>
  <si>
    <t>38</t>
  </si>
  <si>
    <t>182111111</t>
  </si>
  <si>
    <t>Zpevnění svahu jutovou, kokosovou nebo plastovou rohoží do 1:1</t>
  </si>
  <si>
    <t>727957736</t>
  </si>
  <si>
    <t>Zpevnění svahu jutovou, kokosovou nebo plastovou rohoží na svahu přes 1:2 do 1:1</t>
  </si>
  <si>
    <t>39</t>
  </si>
  <si>
    <t>618940130</t>
  </si>
  <si>
    <t>přírodní kokosová protierozní síť 700</t>
  </si>
  <si>
    <t>498765706</t>
  </si>
  <si>
    <t>protierozní síť z kokosových vláken 700 g/m2</t>
  </si>
  <si>
    <t>40</t>
  </si>
  <si>
    <t>182201101</t>
  </si>
  <si>
    <t>Svahování násypů</t>
  </si>
  <si>
    <t>1834478994</t>
  </si>
  <si>
    <t>Svahování trvalých svahů do projektovaných profilů s potřebným přemístěním výkopku při svahování násypů v jakékoliv hornině</t>
  </si>
  <si>
    <t>"příprava pro ohumusování" 4219</t>
  </si>
  <si>
    <t>41</t>
  </si>
  <si>
    <t>182301132</t>
  </si>
  <si>
    <t>Rozprostření ornice pl přes 500 m2 ve svahu přes 1:5 tl vrstvy do 150 mm</t>
  </si>
  <si>
    <t>-1381572176</t>
  </si>
  <si>
    <t>Rozprostření a urovnání ornice ve svahu sklonu přes 1:5 při souvislé ploše přes 500 m2, tl. vrstvy přes 100 do 150 mm</t>
  </si>
  <si>
    <t>"rozprostření ornice" 4219</t>
  </si>
  <si>
    <t>42</t>
  </si>
  <si>
    <t>583312010</t>
  </si>
  <si>
    <t>humózní zemina pro ohumusování, nákup a dovoz</t>
  </si>
  <si>
    <t>-105150812</t>
  </si>
  <si>
    <t>štěrkopísek netříděný stabilizační zemina</t>
  </si>
  <si>
    <t>"ohumusování celkem" (672+4219)*0,15*1,8</t>
  </si>
  <si>
    <t>"odpočet využití sejmuté ornice" -27*0,2*1,8</t>
  </si>
  <si>
    <t>Zakládání</t>
  </si>
  <si>
    <t>43</t>
  </si>
  <si>
    <t>212752212</t>
  </si>
  <si>
    <t>Trativod z drenážních trubek plastových flexibilních D do 100 mm včetně lože otevřený výkop</t>
  </si>
  <si>
    <t>-1989693824</t>
  </si>
  <si>
    <t>Trativody z drenážních trubek se zřízením štěrkopískového lože pod trubky a s jejich obsypem v průměrném celkovém množství do 0,15 m3/m v otevřeném výkopu z trubek plastových flexibilních D přes 65 do 100 mm</t>
  </si>
  <si>
    <t>"viz příloha č. 4 vzorové příčné řezy, délka odměřena v ACAD"</t>
  </si>
  <si>
    <t>"trativod PVC DN100 vč. lože a obsypu" 529+176</t>
  </si>
  <si>
    <t>44</t>
  </si>
  <si>
    <t>274316121</t>
  </si>
  <si>
    <t>Základové pasy z prostého betonu se zvýšenými nároky na prostředí tř. C 20/25</t>
  </si>
  <si>
    <t>1575996249</t>
  </si>
  <si>
    <t>Základy z betonu prostého pasy z betonu se zvýšenými nároky na prostředí tř. C 25/30</t>
  </si>
  <si>
    <t>"základy čel propustků" 6,5</t>
  </si>
  <si>
    <t>274356021</t>
  </si>
  <si>
    <t>Bednění základových pasů ploch rovinných zřízení</t>
  </si>
  <si>
    <t>574923917</t>
  </si>
  <si>
    <t>Bednění základů z betonu prostého nebo železového pasů pro plochy rovinné zřízení</t>
  </si>
  <si>
    <t>46</t>
  </si>
  <si>
    <t>274356022</t>
  </si>
  <si>
    <t>Bednění základových pasů ploch rovinných odstranění</t>
  </si>
  <si>
    <t>-2095318179</t>
  </si>
  <si>
    <t>Bednění základů z betonu prostého nebo železového pasů pro plochy rovinné odstranění</t>
  </si>
  <si>
    <t>Svislé a kompletní konstrukce</t>
  </si>
  <si>
    <t>47</t>
  </si>
  <si>
    <t>317321018</t>
  </si>
  <si>
    <t>Římsy opěrných zdí a valů ze ŽB tř. C 30/37</t>
  </si>
  <si>
    <t>-1460546450</t>
  </si>
  <si>
    <t>Římsy opěrných zdí a valů z betonu železového tř. C 30/37</t>
  </si>
  <si>
    <t>"římsy propustků" 1,2</t>
  </si>
  <si>
    <t>48</t>
  </si>
  <si>
    <t>317353111</t>
  </si>
  <si>
    <t>Bednění říms opěrných zdí a valů přímých, zalomených nebo zakřivených zřízení</t>
  </si>
  <si>
    <t>-1763170565</t>
  </si>
  <si>
    <t>Bednění říms opěrných zdí a valů jakéhokoliv tvaru přímých, zalomených nebo jinak zakřivených zřízení</t>
  </si>
  <si>
    <t>49</t>
  </si>
  <si>
    <t>317353112</t>
  </si>
  <si>
    <t>Bednění říms opěrných zdí a valů přímých, zalomených nebo zakřivených odstranění</t>
  </si>
  <si>
    <t>788685107</t>
  </si>
  <si>
    <t>Bednění říms opěrných zdí a valů jakéhokoliv tvaru přímých, zalomených nebo jinak zakřivených odstranění</t>
  </si>
  <si>
    <t>50</t>
  </si>
  <si>
    <t>317362021</t>
  </si>
  <si>
    <t>Výztuž překladů a říms svařovanými sítěmi Kari</t>
  </si>
  <si>
    <t>2128735313</t>
  </si>
  <si>
    <t>Výztuž překladů, říms, žlabů, žlabových říms, klenbových pásů ze svařovaných sítí z drátů typu KARI</t>
  </si>
  <si>
    <t>"kari síť 100/100/5, celkem 60m2, hmotnost 3,08kg/m2" 60*3,08/1000</t>
  </si>
  <si>
    <t>51</t>
  </si>
  <si>
    <t>327313218</t>
  </si>
  <si>
    <t>Opěrné zdi a valy z betonu prostého tř. C 20/25</t>
  </si>
  <si>
    <t>-1840550573</t>
  </si>
  <si>
    <t>Opěrné zdi a valy z betonu prostého bez zvláštních nároků na vliv prostředí tř. C 20/25</t>
  </si>
  <si>
    <t>"dřík čel propustků z C20/25" 6,1</t>
  </si>
  <si>
    <t>52</t>
  </si>
  <si>
    <t>327351211</t>
  </si>
  <si>
    <t>Bednění opěrných zdí a valů svislých i skloněných zřízení</t>
  </si>
  <si>
    <t>2095779062</t>
  </si>
  <si>
    <t>Bednění opěrných zdí a valů svislých i skloněných, výšky do 20 m zřízení</t>
  </si>
  <si>
    <t>53</t>
  </si>
  <si>
    <t>327351221</t>
  </si>
  <si>
    <t>Bednění opěrných zdí a valů svislých i skloněných odstranění</t>
  </si>
  <si>
    <t>1770008525</t>
  </si>
  <si>
    <t>Bednění opěrných zdí a valů svislých i skloněných, výšky do 20 m odstranění</t>
  </si>
  <si>
    <t>54</t>
  </si>
  <si>
    <t>348171112</t>
  </si>
  <si>
    <t>Osazení mostního ocelového zábradlí nesnímatelného do bednění kapes říms</t>
  </si>
  <si>
    <t>776298610</t>
  </si>
  <si>
    <t>Osazení mostního ocelového zábradlí do bednění kapes říms</t>
  </si>
  <si>
    <t>"zábradlí na propustky do připravených kapes" 7</t>
  </si>
  <si>
    <t>55</t>
  </si>
  <si>
    <t>553912130R</t>
  </si>
  <si>
    <t>ocelové mostní zábradlí vč. povrchové úpravy</t>
  </si>
  <si>
    <t>-1598946280</t>
  </si>
  <si>
    <t>Vodorovné konstrukce</t>
  </si>
  <si>
    <t>56</t>
  </si>
  <si>
    <t>451573111</t>
  </si>
  <si>
    <t>Lože pod potrubí otevřený výkop ze štěrkopísku</t>
  </si>
  <si>
    <t>-387150098</t>
  </si>
  <si>
    <t>Lože pod potrubí, stoky a drobné objekty v otevřeném výkopu z písku a štěrkopísku do 63 mm</t>
  </si>
  <si>
    <t>"podsyp pod propustky v tl. 10cm" 82*0,1</t>
  </si>
  <si>
    <t>57</t>
  </si>
  <si>
    <t>452311131</t>
  </si>
  <si>
    <t>Podkladní desky z betonu prostého tř. C 12/15 otevřený výkop</t>
  </si>
  <si>
    <t>1225230476</t>
  </si>
  <si>
    <t>Podkladní a zajišťovací konstrukce z betonu prostého v otevřeném výkopu desky pod potrubí, stoky a drobné objekty z betonu tř. C 12/15</t>
  </si>
  <si>
    <t>"podkladní beton pod propustek" 26*0,1</t>
  </si>
  <si>
    <t>58</t>
  </si>
  <si>
    <t>452312131</t>
  </si>
  <si>
    <t>Sedlové lože z betonu prostého tř. C 12/15 otevřený výkop</t>
  </si>
  <si>
    <t>2098178417</t>
  </si>
  <si>
    <t>Podkladní a zajišťovací konstrukce z betonu prostého v otevřeném výkopu sedlové lože pod potrubí z betonu tř. C 12/15</t>
  </si>
  <si>
    <t>"sedlové lože pod propustky" 18</t>
  </si>
  <si>
    <t>59</t>
  </si>
  <si>
    <t>452318510</t>
  </si>
  <si>
    <t>Zajišťovací práh z betonu prostého se zvýšenými nároky na prostředí</t>
  </si>
  <si>
    <t>-1132458958</t>
  </si>
  <si>
    <t>Zajišťovací práh z betonu prostého se zvýšenými nároky na prostředí na dně a ve svahu melioračních kanálů s patkami nebo bez patek</t>
  </si>
  <si>
    <t>"zajišťovací práh propustků z C 25/30" 4,9*0,3*0,6</t>
  </si>
  <si>
    <t>60</t>
  </si>
  <si>
    <t>462511161</t>
  </si>
  <si>
    <t>Zához z lomového kamene tříděného hmotnost kamenů do 80 kg bez výplně</t>
  </si>
  <si>
    <t>489914755</t>
  </si>
  <si>
    <t>Zához z lomového kamene neupraveného provedený ze břehu nebo z lešení, do sucha nebo do vody tříděného, hmotnost jednotlivých kamenů do 80 kg bez výplně mezer</t>
  </si>
  <si>
    <t xml:space="preserve">"zához pod skluzy a výtoky propustků, kameny do 125mm v tl. 30cm"  23*0,3 </t>
  </si>
  <si>
    <t>61</t>
  </si>
  <si>
    <t>463215111</t>
  </si>
  <si>
    <t>Rovnanina z lomového kamene netříděného</t>
  </si>
  <si>
    <t>856791924</t>
  </si>
  <si>
    <t>Rovnanina z lomového kamene neupraveného, netříděného</t>
  </si>
  <si>
    <t>"kamenná suťová pole v tl. 20cm, ve svahu, využití místního opukového kamene, km 20,320-20,335, km 20,458-20,473 a km 20,648-20,666" 210*0,2</t>
  </si>
  <si>
    <t>Komunikace pozemní</t>
  </si>
  <si>
    <t>62</t>
  </si>
  <si>
    <t>561081111R</t>
  </si>
  <si>
    <t>Zřízení podkladu ze zeminy upravené vápnem, cementem, směsnými pojivy tl 600 mm plochy do 1000 m2</t>
  </si>
  <si>
    <t>-1973887963</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</si>
  <si>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</si>
  <si>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"vápnění 4% tl. 60cm, odměřeno v ACAD, viz příloha č. 4 vzorové příčné řezy" 901</t>
  </si>
  <si>
    <t>63</t>
  </si>
  <si>
    <t>585301700</t>
  </si>
  <si>
    <t>vápno nehašené standardní</t>
  </si>
  <si>
    <t>1245022704</t>
  </si>
  <si>
    <t>vápno nehašené CL 90-Q standardní</t>
  </si>
  <si>
    <t>"hmotnost vápna 70,8kg/m3"  901*0,6*0,0708</t>
  </si>
  <si>
    <t>64</t>
  </si>
  <si>
    <t>564861114</t>
  </si>
  <si>
    <t>Podklad ze štěrkodrtě ŠD tl 230 mm</t>
  </si>
  <si>
    <t>-979501415</t>
  </si>
  <si>
    <t>Podklad ze štěrkodrti ŠD s rozprostřením a zhutněním, po zhutnění tl. 230 mm</t>
  </si>
  <si>
    <t>"viz příloha č. 4 vzorové příčné řezy, odměřeno v ACAD"</t>
  </si>
  <si>
    <t>"vrstva ŠDa 0/63 min. tl. 20cm vč. vytažení pod obruby a dorovnání rozdílu pláně a konstrukčních vrstev" 5892</t>
  </si>
  <si>
    <t>65</t>
  </si>
  <si>
    <t>565165111</t>
  </si>
  <si>
    <t>Asfaltový beton vrstva podkladní ACP 16+ (obalované kamenivo OKS) tl 80 mm š do 3 m</t>
  </si>
  <si>
    <t>2079355634</t>
  </si>
  <si>
    <t>Asfaltový beton vrstva podkladní ACP 16 (obalované kamenivo střednězrnné - OKS) s rozprostřením a zhutněním v pruhu šířky do 3 m, po zhutnění tl. 80 mm</t>
  </si>
  <si>
    <t>"ACP 16+ TL. 8CM" 4919</t>
  </si>
  <si>
    <t>66</t>
  </si>
  <si>
    <t>567122114</t>
  </si>
  <si>
    <t>Podklad ze směsi stmelené cementem SC C 8/10 (KSC I) tl 150 mm</t>
  </si>
  <si>
    <t>1764891362</t>
  </si>
  <si>
    <t>Podklad ze směsi stmelené cementem SC bez dilatačních spár, s rozprostřením a zhutněním SC C 8/10 (KSC I), po zhutnění tl. 150 mm</t>
  </si>
  <si>
    <t>"vrstva SC C8/10 min. tl. 15cm " 5074</t>
  </si>
  <si>
    <t>67</t>
  </si>
  <si>
    <t>569851111</t>
  </si>
  <si>
    <t>Zpevnění krajnic štěrkodrtí tl 150 mm</t>
  </si>
  <si>
    <t>-1069542870</t>
  </si>
  <si>
    <t>Zpevnění krajnic nebo komunikací pro pěší s rozprostřením a zhutněním, po zhutnění štěrkodrtí tl. 150 mm</t>
  </si>
  <si>
    <t>"zpevnění v místě svodidla" 678*1,5</t>
  </si>
  <si>
    <t>"v místě směrových sloupků" 50*0,75</t>
  </si>
  <si>
    <t>68</t>
  </si>
  <si>
    <t>569903311</t>
  </si>
  <si>
    <t>Zřízení zemních krajnic se zhutněním</t>
  </si>
  <si>
    <t>1715704640</t>
  </si>
  <si>
    <t>Zřízení zemních krajnic z hornin jakékoliv třídy se zhutněním</t>
  </si>
  <si>
    <t>"dosypání v místě svodidla" 678*0,252</t>
  </si>
  <si>
    <t>"v místě směrových sloupků" 50*0,119</t>
  </si>
  <si>
    <t>69</t>
  </si>
  <si>
    <t>1256875043</t>
  </si>
  <si>
    <t>176,806*1,9</t>
  </si>
  <si>
    <t>70</t>
  </si>
  <si>
    <t>573111111</t>
  </si>
  <si>
    <t>Postřik živičný infiltrační s posypem z asfaltu množství 0,60 kg/m2</t>
  </si>
  <si>
    <t>-579604631</t>
  </si>
  <si>
    <t>Postřik infiltrační PI z asfaltu silničního s posypem kamenivem, v množství 0,60 kg/m2</t>
  </si>
  <si>
    <t>"postřik asf. emlzí 0,6kg/m2" 5018</t>
  </si>
  <si>
    <t>71</t>
  </si>
  <si>
    <t>573211107</t>
  </si>
  <si>
    <t>Postřik živičný spojovací z asfaltu v množství 0,30 kg/m2</t>
  </si>
  <si>
    <t>-443073389</t>
  </si>
  <si>
    <t>Postřik spojovací PS bez posypu kamenivem z asfaltu silničního, v množství 0,30 kg/m2</t>
  </si>
  <si>
    <t>"postřik spojovací asf. emulzí 0,25kg/m2" 4898</t>
  </si>
  <si>
    <t>72</t>
  </si>
  <si>
    <t>577134111</t>
  </si>
  <si>
    <t>Asfaltový beton vrstva obrusná ACO 11 (ABS) tř. I tl 40 mm š do 3 m z nemodifikovaného asfaltu</t>
  </si>
  <si>
    <t>-651455621</t>
  </si>
  <si>
    <t>Asfaltový beton vrstva obrusná ACO 11 (ABS) s rozprostřením a se zhutněním z nemodifikovaného asfaltu v pruhu šířky do 3 m tř. I, po zhutnění tl. 40 mm</t>
  </si>
  <si>
    <t>"ACO 11 TL. 4cm" 4806</t>
  </si>
  <si>
    <t>73</t>
  </si>
  <si>
    <t>597161111</t>
  </si>
  <si>
    <t>Rigol dlážděný do lože z betonu tl 100 mm z lomového kamene</t>
  </si>
  <si>
    <t>679073430</t>
  </si>
  <si>
    <t>Rigol dlážděný do lože z betonu prostého tl. 100 mm, s vyplněním a zatřením spár cementovou maltou z lomového kamene tl. do 250 mm</t>
  </si>
  <si>
    <t>"vtoky, výtoky a skluzy propustků z kamene tl.20cm do bet. tl. 10cm" 46</t>
  </si>
  <si>
    <t>74</t>
  </si>
  <si>
    <t>599142111</t>
  </si>
  <si>
    <t>Úprava zálivky dilatačních nebo pracovních spár v asfaltobetonovém krytu hl do 40 mm š do 40 mm</t>
  </si>
  <si>
    <t>55129924</t>
  </si>
  <si>
    <t>Úprava zálivky dilatačních nebo pracovních spár v asfaltobetonovém krytu, hloubky do 40 mm, šířky přes 20 do 40 mm</t>
  </si>
  <si>
    <t>"napojení na původní vozovku" 26</t>
  </si>
  <si>
    <t>Trubní vedení</t>
  </si>
  <si>
    <t>75</t>
  </si>
  <si>
    <t>899202111</t>
  </si>
  <si>
    <t>Osazení mříží litinových včetně rámů a košů na bahno hmotnosti nad 50 do 100 kg</t>
  </si>
  <si>
    <t>1586996349</t>
  </si>
  <si>
    <t>Osazení mříží litinových včetně rámů a košů na bahno hmotnosti jednotlivě přes 50 do 100 kg</t>
  </si>
  <si>
    <t>"osazení mříží s rámem u vtokových jímek" 5</t>
  </si>
  <si>
    <t>76</t>
  </si>
  <si>
    <t>286619380</t>
  </si>
  <si>
    <t>mříž litinová 1,05*0,65</t>
  </si>
  <si>
    <t>-1995232688</t>
  </si>
  <si>
    <t>77</t>
  </si>
  <si>
    <t>899331111</t>
  </si>
  <si>
    <t>Výšková úprava uličního vstupu nebo vpusti do 200 mm zvýšením poklopu</t>
  </si>
  <si>
    <t>209297070</t>
  </si>
  <si>
    <t>"úprava poklopů revizních šachet kanalizace" 3</t>
  </si>
  <si>
    <t>78</t>
  </si>
  <si>
    <t>899503111</t>
  </si>
  <si>
    <t>Stupadla do šachet polyetylenová zapouštěcí kapsová osazovaná při zdění a betonování</t>
  </si>
  <si>
    <t>1591731836</t>
  </si>
  <si>
    <t>Stupadla do šachet a drobných objektů ocelová s PE povlakem zapouštěcí - kapsová osazovaná při zdění a betonování</t>
  </si>
  <si>
    <t>Ostatní konstrukce a práce, bourání</t>
  </si>
  <si>
    <t>79</t>
  </si>
  <si>
    <t>181451122</t>
  </si>
  <si>
    <t>Založení lučního trávníku výsevem plochy přes 1000 m2 ve svahu do 1:2</t>
  </si>
  <si>
    <t>573874752</t>
  </si>
  <si>
    <t>Založení trávníku na půdě předem připravené plochy přes 1000 m2 výsevem včetně utažení lučního na svahu přes 1:5 do 1:2</t>
  </si>
  <si>
    <t>80</t>
  </si>
  <si>
    <t>005724740</t>
  </si>
  <si>
    <t>osivo směs travní krajinná - svahová s příměsí kokrhele menšího</t>
  </si>
  <si>
    <t>24711266</t>
  </si>
  <si>
    <t>osivo směs travní krajinná - svahová</t>
  </si>
  <si>
    <t>4219*0,015 'Přepočtené koeficientem množství</t>
  </si>
  <si>
    <t>81</t>
  </si>
  <si>
    <t>911331111</t>
  </si>
  <si>
    <t>Svodidlo ocelové jednostranné zádržnosti N2 typ JSNH4/N2 se zaberaněním sloupků v rozmezí do 2 m</t>
  </si>
  <si>
    <t>1999548232</t>
  </si>
  <si>
    <t>Silniční svodidlo s osazením sloupků zaberaněním ocelové úroveň zádržnosti N2 vzdálenosti sloupků do 2 m jednostranné [JSNH4/N2]</t>
  </si>
  <si>
    <t>"vč. náběhových dílců" 669</t>
  </si>
  <si>
    <t>82</t>
  </si>
  <si>
    <t>912211111</t>
  </si>
  <si>
    <t>Montáž směrového sloupku silničního plastového prosté uložení bez betonového základu</t>
  </si>
  <si>
    <t>1054203101</t>
  </si>
  <si>
    <t>Montáž směrového sloupku plastového s odrazkou prostým uložením bez betonového základu silničního</t>
  </si>
  <si>
    <t>83</t>
  </si>
  <si>
    <t>404451500</t>
  </si>
  <si>
    <t>sloupek silniční plastový s retroreflexní fólií směrový 1200 mm</t>
  </si>
  <si>
    <t>-917784955</t>
  </si>
  <si>
    <t>84</t>
  </si>
  <si>
    <t>914111111</t>
  </si>
  <si>
    <t>Montáž svislé dopravní značky do velikosti 1 m2 objímkami na sloupek nebo konzolu</t>
  </si>
  <si>
    <t>-1469178744</t>
  </si>
  <si>
    <t>Montáž svislé dopravní značky základní velikosti do 1 m2 objímkami na sloupky nebo konzoly</t>
  </si>
  <si>
    <t>"značka P1 vč. sloupku" 1</t>
  </si>
  <si>
    <t>"značka E2b" 1</t>
  </si>
  <si>
    <t>"značka IS19cl" 1</t>
  </si>
  <si>
    <t>"značka IS14 vč. sloupku" 2</t>
  </si>
  <si>
    <t>"značka IS12a vč. sloupku" 1</t>
  </si>
  <si>
    <t>"značka IS12b vč. sloupku" 1</t>
  </si>
  <si>
    <t>85</t>
  </si>
  <si>
    <t>404440040</t>
  </si>
  <si>
    <t>značka dopravní svislá reflexní výstražná AL 3M A1 - A30, P1,P4 700 mm</t>
  </si>
  <si>
    <t>882060027</t>
  </si>
  <si>
    <t>"značka P1" 1</t>
  </si>
  <si>
    <t>86</t>
  </si>
  <si>
    <t>404442970</t>
  </si>
  <si>
    <t>značka svislá reflexní AL- 3M 1000 x 500 mm (IS 14, 12a, 12b, E11)</t>
  </si>
  <si>
    <t>-1935309719</t>
  </si>
  <si>
    <t>značka dopravní svislá reflexní AL- 3M 1000 x 500 mm (IS 14, 12a, 12b, E11)</t>
  </si>
  <si>
    <t>"značka IS14" 2</t>
  </si>
  <si>
    <t>"značka IS12a" 1</t>
  </si>
  <si>
    <t>"značka IS12b" 1</t>
  </si>
  <si>
    <t>87</t>
  </si>
  <si>
    <t>404442480</t>
  </si>
  <si>
    <t>značka svislá reflexní IS19c AL- 3M 850 x 200 mm</t>
  </si>
  <si>
    <t>2115324941</t>
  </si>
  <si>
    <t>značka dopravní svislá reflexní IP4a AL- 3M 800 x 300 mm</t>
  </si>
  <si>
    <t>88</t>
  </si>
  <si>
    <t>404442320</t>
  </si>
  <si>
    <t>značka svislá reflexní AL- 3M 500 x 500 mm</t>
  </si>
  <si>
    <t>2116681158</t>
  </si>
  <si>
    <t>značka dopravní svislá reflexní AL- 3M 500 x 500 mm</t>
  </si>
  <si>
    <t>89</t>
  </si>
  <si>
    <t>914511112</t>
  </si>
  <si>
    <t>Montáž sloupku dopravních značek délky do 3,5 m s betonovým základem a patkou</t>
  </si>
  <si>
    <t>-840495983</t>
  </si>
  <si>
    <t>Montáž sloupku dopravních značek délky do 3,5 m do hliníkové patky</t>
  </si>
  <si>
    <t>90</t>
  </si>
  <si>
    <t>404452250</t>
  </si>
  <si>
    <t>sloupek Zn 60 - 350</t>
  </si>
  <si>
    <t>2133032221</t>
  </si>
  <si>
    <t>91</t>
  </si>
  <si>
    <t>404452400</t>
  </si>
  <si>
    <t>patka hliníková HP 60</t>
  </si>
  <si>
    <t>-147091350</t>
  </si>
  <si>
    <t>patka hliníková pro sloupek D 60 mm</t>
  </si>
  <si>
    <t>92</t>
  </si>
  <si>
    <t>404452530</t>
  </si>
  <si>
    <t>víčko plastové na sloupek 60</t>
  </si>
  <si>
    <t>1515400422</t>
  </si>
  <si>
    <t>93</t>
  </si>
  <si>
    <t>404452560</t>
  </si>
  <si>
    <t>upínací svorka na sloupek US 60</t>
  </si>
  <si>
    <t>-477400919</t>
  </si>
  <si>
    <t>upínací svorka na sloupek D 60 mm</t>
  </si>
  <si>
    <t>94</t>
  </si>
  <si>
    <t>915111112</t>
  </si>
  <si>
    <t>Vodorovné dopravní značení dělící čáry souvislé š 125 mm retroreflexní bílá barva</t>
  </si>
  <si>
    <t>211044838</t>
  </si>
  <si>
    <t>Vodorovné dopravní značení stříkané barvou dělící čára šířky 125 mm souvislá bílá retroreflexní</t>
  </si>
  <si>
    <t xml:space="preserve">"dočasné značení před nástřikem strukturovaného plastu" </t>
  </si>
  <si>
    <t>"značka V1a" 485</t>
  </si>
  <si>
    <t>95</t>
  </si>
  <si>
    <t>915111122</t>
  </si>
  <si>
    <t>Vodorovné dopravní značení dělící čáry přerušované š 125 mm retroreflexní bílá barva</t>
  </si>
  <si>
    <t>1076288162</t>
  </si>
  <si>
    <t>Vodorovné dopravní značení stříkané barvou dělící čára šířky 125 mm přerušovaná bílá retroreflexní</t>
  </si>
  <si>
    <t>"značka V2b 3/1,5" 33+220</t>
  </si>
  <si>
    <t>96</t>
  </si>
  <si>
    <t>915121112</t>
  </si>
  <si>
    <t>Vodorovné dopravní značení vodící čáry souvislé š 250 mm retroreflexní bíllá barva</t>
  </si>
  <si>
    <t>794624095</t>
  </si>
  <si>
    <t>Vodorovné dopravní značení stříkané barvou vodící čára bílá šířky 250 mm souvislá retroreflexní</t>
  </si>
  <si>
    <t>"značka V4" 1410</t>
  </si>
  <si>
    <t>97</t>
  </si>
  <si>
    <t>915211112</t>
  </si>
  <si>
    <t>Vodorovné dopravní značení dělící čáry souvislé š 125 mm retroreflexní bílý plast</t>
  </si>
  <si>
    <t>-1001268442</t>
  </si>
  <si>
    <t>Vodorovné dopravní značení stříkaným plastem dělící čára šířky 125 mm souvislá bílá retroreflexní</t>
  </si>
  <si>
    <t>98</t>
  </si>
  <si>
    <t>915211122</t>
  </si>
  <si>
    <t>Vodorovné dopravní značení dělící čáry přerušované š 125 mm retroreflexní bílý plast</t>
  </si>
  <si>
    <t>1538200375</t>
  </si>
  <si>
    <t>Vodorovné dopravní značení stříkaným plastem dělící čára šířky 125 mm přerušovaná bílá retroreflexní</t>
  </si>
  <si>
    <t>99</t>
  </si>
  <si>
    <t>915221112</t>
  </si>
  <si>
    <t>Vodorovné dopravní značení vodící čáry souvislé š 250 mm retroreflexní bílý plast</t>
  </si>
  <si>
    <t>-1913888785</t>
  </si>
  <si>
    <t>Vodorovné dopravní značení stříkaným plastem vodící čára bílá šířky 250 mm souvislá retroreflexní</t>
  </si>
  <si>
    <t>915491212</t>
  </si>
  <si>
    <t>Osazení vodícího proužku z betonových desek do betonového lože tl do 100 mm š proužku 500 mm</t>
  </si>
  <si>
    <t>260362410</t>
  </si>
  <si>
    <t>Osazení vodicího proužku z betonových prefabrikovaných desek tl. do 120 mm do lože z cementové malty tl. 20 mm, s vyplněním a zatřením spár cementovou maltou s podkladní vrstvou z betonu prostého tř. C 12/15 tl. 50 až 100 mm šířka proužku 500 mm</t>
  </si>
  <si>
    <t>"přídlažba do betonu C20/25, délka odměřena v ACAD, zpevněná krajnice" 705</t>
  </si>
  <si>
    <t>101</t>
  </si>
  <si>
    <t>592185630</t>
  </si>
  <si>
    <t>krajník silniční betonový ABK 50/25/10 50x25x10 cm</t>
  </si>
  <si>
    <t>921901646</t>
  </si>
  <si>
    <t>krajník silniční betonový 50x25x10 cm</t>
  </si>
  <si>
    <t>705/0,25*1,01</t>
  </si>
  <si>
    <t>102</t>
  </si>
  <si>
    <t>915611111</t>
  </si>
  <si>
    <t>Předznačení vodorovného liniového značení</t>
  </si>
  <si>
    <t>-845777670</t>
  </si>
  <si>
    <t>Předznačení pro vodorovné značení stříkané barvou nebo prováděné z nátěrových hmot liniové dělicí čáry, vodicí proužky</t>
  </si>
  <si>
    <t>103</t>
  </si>
  <si>
    <t>916131213</t>
  </si>
  <si>
    <t>Osazení silničního obrubníku betonového stojatého s boční opěrou do lože z betonu prostého</t>
  </si>
  <si>
    <t>-268916633</t>
  </si>
  <si>
    <t>Osazení silničního obrubníku betonového se zřízením lože, s vyplněním a zatřením spár cementovou maltou stojatého s boční opěrou z betonu prostého tř. C 12/15, do lože z betonu prostého téže značky</t>
  </si>
  <si>
    <t>"viz příloha č. 4 vzorový příčný řez, odměřeno v ACAD"</t>
  </si>
  <si>
    <t>"nájezdová obruba 15/15N" 55</t>
  </si>
  <si>
    <t>"silniční obruba 15/25" 648</t>
  </si>
  <si>
    <t>"přechodová obruba 15/15-25" 2</t>
  </si>
  <si>
    <t>104</t>
  </si>
  <si>
    <t>592174650</t>
  </si>
  <si>
    <t>obrubník betonový silniční 100x15x25 cm</t>
  </si>
  <si>
    <t>-2102019549</t>
  </si>
  <si>
    <t>obrubník betonový silniční vibrolisovaný 100x15x25 cm</t>
  </si>
  <si>
    <t>648*1,01</t>
  </si>
  <si>
    <t>105</t>
  </si>
  <si>
    <t>592174680</t>
  </si>
  <si>
    <t>obrubník betonový silniční nájezdový 100x15x15 cm</t>
  </si>
  <si>
    <t>-423566889</t>
  </si>
  <si>
    <t>obrubník betonový silniční nájezdový vibrolisovaný 100x15x15 cm</t>
  </si>
  <si>
    <t>55*1,01</t>
  </si>
  <si>
    <t>106</t>
  </si>
  <si>
    <t>592174690</t>
  </si>
  <si>
    <t>obrubník betonový silniční přechodový L + P 100x15x15-25 cm</t>
  </si>
  <si>
    <t>-1778697129</t>
  </si>
  <si>
    <t>obrubník betonový silniční přechodový L + P vibrolisovaný 100x15x15-25 cm</t>
  </si>
  <si>
    <t>2*1,01</t>
  </si>
  <si>
    <t>107</t>
  </si>
  <si>
    <t>919411111</t>
  </si>
  <si>
    <t>Čelo propustku z betonu prostého pro propustek z trub DN 300 až 500</t>
  </si>
  <si>
    <t>158729889</t>
  </si>
  <si>
    <t>Čelo propustku včetně římsy z betonu prostého bez zvláštních nároků na prostředí, pro propustek z trub DN 300 až 500 mm</t>
  </si>
  <si>
    <t>"výtokové čelo propustku z C25/30" 5</t>
  </si>
  <si>
    <t>108</t>
  </si>
  <si>
    <t>919413111</t>
  </si>
  <si>
    <t>Vtoková jímka z betonu prostého propustku z trub do DN 800</t>
  </si>
  <si>
    <t>-686643766</t>
  </si>
  <si>
    <t>Vtoková jímka propustku z betonu prostého tř. C 12/15, propustku z trub DN do 800 mm</t>
  </si>
  <si>
    <t>"vtoková jímka vč. bednění a odstranění, kubatura 2,4m3/kus"</t>
  </si>
  <si>
    <t>"viz příloha č. 2 situace" 5</t>
  </si>
  <si>
    <t>109</t>
  </si>
  <si>
    <t>919521130</t>
  </si>
  <si>
    <t>Zřízení silničního propustku z trub betonových nebo ŽB DN 500</t>
  </si>
  <si>
    <t>528814325</t>
  </si>
  <si>
    <t>Zřízení silničního propustku z trub betonových nebo železobetonových DN 500 mm</t>
  </si>
  <si>
    <t>110</t>
  </si>
  <si>
    <t>592225340</t>
  </si>
  <si>
    <t>trouba železobetonová hrdlová přímá s integrovaným spojem TZH-Q 50/250 50X250 cm</t>
  </si>
  <si>
    <t>-54341897</t>
  </si>
  <si>
    <t>trouba železobetonová hrdlová přímá s integrovaným spojem 50X250 cm</t>
  </si>
  <si>
    <t>62/2,5</t>
  </si>
  <si>
    <t>111</t>
  </si>
  <si>
    <t>919721102</t>
  </si>
  <si>
    <t>Geomříž pro stabilizaci podkladu z vysokohustotního polyetylénu podélná pevnost v tahu do 80 kN/m</t>
  </si>
  <si>
    <t>-1488389593</t>
  </si>
  <si>
    <t>Geomříž pro stabilizaci podkladu tkaná z vysokohustotního polyetylénu HDPE, podélná pevnost v tahu přes 50 do 80 kN/m</t>
  </si>
  <si>
    <t xml:space="preserve">"odměřeno v ACAD, viz příl.č. 4 vzorové příčné řezy" </t>
  </si>
  <si>
    <t>"vrstvy geomříže po 50cm, celkový objem k vyztužení 21 644m3" 43605</t>
  </si>
  <si>
    <t>112</t>
  </si>
  <si>
    <t>919726122</t>
  </si>
  <si>
    <t>Geotextilie pro ochranu, separaci a filtraci netkaná měrná hmotnost do 300 g/m2</t>
  </si>
  <si>
    <t>640712131</t>
  </si>
  <si>
    <t>Geotextilie netkaná pro ochranu, separaci nebo filtraci měrná hmotnost přes 200 do 300 g/m2</t>
  </si>
  <si>
    <t>"odměřeno v ACAD, viz příl.č. 4 vzorové příčné řezy" 8845</t>
  </si>
  <si>
    <t>113</t>
  </si>
  <si>
    <t>919735111</t>
  </si>
  <si>
    <t>Řezání stávajícího živičného krytu hl do 50 mm</t>
  </si>
  <si>
    <t>1401526991</t>
  </si>
  <si>
    <t>Řezání stávajícího živičného krytu nebo podkladu hloubky do 50 mm</t>
  </si>
  <si>
    <t>114</t>
  </si>
  <si>
    <t>962041211</t>
  </si>
  <si>
    <t>Bourání zdí a pilířů z betonu prostého</t>
  </si>
  <si>
    <t>-942455330</t>
  </si>
  <si>
    <t>Bourání mostních konstrukcí zdiva a pilířů z prostého betonu</t>
  </si>
  <si>
    <t>"demolice bet. čel porpustků, obj. hmot. suti 2,2 t/m3" 2,5</t>
  </si>
  <si>
    <t>115</t>
  </si>
  <si>
    <t>966005111</t>
  </si>
  <si>
    <t>Rozebrání a odstranění silničního zábradlí se sloupky osazenými s betonovými patkami</t>
  </si>
  <si>
    <t>-943032586</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</si>
  <si>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</si>
  <si>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"odstranění zábradlíu propustku, odvoz na skládku" 4</t>
  </si>
  <si>
    <t>116</t>
  </si>
  <si>
    <t>966005311</t>
  </si>
  <si>
    <t>Rozebrání a odstranění silničního svodidla s jednou pásnicí</t>
  </si>
  <si>
    <t>1871368680</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</si>
  <si>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</si>
  <si>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"svodidla budou uložena na skládku SUS" 668</t>
  </si>
  <si>
    <t>117</t>
  </si>
  <si>
    <t>966006132</t>
  </si>
  <si>
    <t>Odstranění značek dopravních nebo orientačních se sloupky s betonovými patkami</t>
  </si>
  <si>
    <t>600344040</t>
  </si>
  <si>
    <t>Odstranění dopravních nebo orientačních značek se sloupkem s uložením hmot na vzdálenost do 20 m nebo s naložením na dopravní prostředek, se zásypem jam a jeho zhutněním s betonovou patkou</t>
  </si>
  <si>
    <t>"vč. sloupku a bet. patky, odvoz na SUS" 5</t>
  </si>
  <si>
    <t>118</t>
  </si>
  <si>
    <t>966008112</t>
  </si>
  <si>
    <t>Bourání trubního propustku do DN 500</t>
  </si>
  <si>
    <t>737460343</t>
  </si>
  <si>
    <t>Bourání trubního propustku s odklizením a uložením vybouraného materiálu na skládku na vzdálenost do 3 m nebo s naložením na dopravní prostředek z trub DN přes 300 do 500 mm</t>
  </si>
  <si>
    <t>"bourání propustu DN500, obj. hmot. suti 0,98 t/m" 7</t>
  </si>
  <si>
    <t>119</t>
  </si>
  <si>
    <t>966008113</t>
  </si>
  <si>
    <t>Bourání trubního propustku do DN 800</t>
  </si>
  <si>
    <t>563629554</t>
  </si>
  <si>
    <t>Bourání trubního propustku s odklizením a uložením vybouraného materiálu na skládku na vzdálenost do 3 m nebo s naložením na dopravní prostředek z trub DN přes 500 do 800 mm</t>
  </si>
  <si>
    <t>"bourání propustu DN600, obj. hmot. suti 2,055 t/m"  10</t>
  </si>
  <si>
    <t>997</t>
  </si>
  <si>
    <t>Přesun sutě</t>
  </si>
  <si>
    <t>120</t>
  </si>
  <si>
    <t>997221551</t>
  </si>
  <si>
    <t>Vodorovná doprava suti ze sypkých materiálů do 1 km</t>
  </si>
  <si>
    <t>1125546649</t>
  </si>
  <si>
    <t>Vodorovná doprava suti bez naložení, ale se složením a s hrubým urovnáním ze sypkých materiálů, na vzdálenost do 1 km</t>
  </si>
  <si>
    <t>"frézát na skládku SUS" 4392*0,22</t>
  </si>
  <si>
    <t>"štěrk prolitý asfaltem" 4533*0,132</t>
  </si>
  <si>
    <t>"podklady z vozovek na deponii a zpět" 4674*0,4*2</t>
  </si>
  <si>
    <t>"ornice pro zpětné ohumusování na deponii a zpět" 27*0,2*2</t>
  </si>
  <si>
    <t>121</t>
  </si>
  <si>
    <t>997221559</t>
  </si>
  <si>
    <t>Příplatek ZKD 1 km u vodorovné dopravy suti ze sypkých materiálů</t>
  </si>
  <si>
    <t>2032394736</t>
  </si>
  <si>
    <t>Vodorovná doprava suti bez naložení, ale se složením a s hrubým urovnáním Příplatek k ceně za každý další i započatý 1 km přes 1 km</t>
  </si>
  <si>
    <t>"frézát do 15km"  4392*0,22*14</t>
  </si>
  <si>
    <t>"podklady prolité živicí do 15km" 4533*0,132*14</t>
  </si>
  <si>
    <t>"podklady z vozovek do 2km na deponii a zpět" 4674*0,4*1*2</t>
  </si>
  <si>
    <t>"ornice na deponii a zpět" 27*0,2*1*2</t>
  </si>
  <si>
    <t>122</t>
  </si>
  <si>
    <t>997221561</t>
  </si>
  <si>
    <t>Vodorovná doprava suti z kusových materiálů do 1 km</t>
  </si>
  <si>
    <t>-1862286649</t>
  </si>
  <si>
    <t>Vodorovná doprava suti bez naložení, ale se složením a s hrubým urovnáním z kusových materiálů, na vzdálenost do 1 km</t>
  </si>
  <si>
    <t>"propusty" 7*0,98+10*2,055</t>
  </si>
  <si>
    <t>"čela propustků" (2,5+1,3)*2,2</t>
  </si>
  <si>
    <t>123</t>
  </si>
  <si>
    <t>997221569</t>
  </si>
  <si>
    <t>Příplatek ZKD 1 km u vodorovné dopravy suti z kusových materiálů</t>
  </si>
  <si>
    <t>575646598</t>
  </si>
  <si>
    <t>"propusty" 7*0,98+10*2,055*14</t>
  </si>
  <si>
    <t>"čela propustků" (2,5+1,3)*2,2*14</t>
  </si>
  <si>
    <t>124</t>
  </si>
  <si>
    <t>997221571</t>
  </si>
  <si>
    <t>Vodorovná doprava vybouraných hmot do 1 km</t>
  </si>
  <si>
    <t>-255573359</t>
  </si>
  <si>
    <t>Vodorovná doprava vybouraných hmot bez naložení, ale se složením a s hrubým urovnáním na vzdálenost do 1 km</t>
  </si>
  <si>
    <t>"svodidla" 28,056</t>
  </si>
  <si>
    <t>"značky" 0,164</t>
  </si>
  <si>
    <t>"zábradlí"  4*0,035</t>
  </si>
  <si>
    <t>125</t>
  </si>
  <si>
    <t>997221579</t>
  </si>
  <si>
    <t>Příplatek ZKD 1 km u vodorovné dopravy vybouraných hmot</t>
  </si>
  <si>
    <t>-1079572833</t>
  </si>
  <si>
    <t>Vodorovná doprava vybouraných hmot bez naložení, ale se složením a s hrubým urovnáním na vzdálenost Příplatek k ceně za každý další i započatý 1 km přes 1 km</t>
  </si>
  <si>
    <t>28,36*14</t>
  </si>
  <si>
    <t>126</t>
  </si>
  <si>
    <t>997221612</t>
  </si>
  <si>
    <t>Nakládání vybouraných hmot na dopravní prostředky pro vodorovnou dopravu</t>
  </si>
  <si>
    <t>899048092</t>
  </si>
  <si>
    <t>Nakládání na dopravní prostředky pro vodorovnou dopravu vybouraných hmot</t>
  </si>
  <si>
    <t>127</t>
  </si>
  <si>
    <t>997221815</t>
  </si>
  <si>
    <t>Poplatek za uložení betonového odpadu na skládce (skládkovné)</t>
  </si>
  <si>
    <t>2109315295</t>
  </si>
  <si>
    <t>Poplatek za uložení stavebního odpadu na skládce (skládkovné) betonového</t>
  </si>
  <si>
    <t>128</t>
  </si>
  <si>
    <t>997221845</t>
  </si>
  <si>
    <t>Poplatek za uložení odpadu z asfaltových povrchů na skládce (skládkovné)</t>
  </si>
  <si>
    <t>1849781063</t>
  </si>
  <si>
    <t>Poplatek za uložení stavebního odpadu na skládce (skládkovné) z asfaltových povrchů</t>
  </si>
  <si>
    <t>4533*0,132</t>
  </si>
  <si>
    <t>998</t>
  </si>
  <si>
    <t>Přesun hmot</t>
  </si>
  <si>
    <t>129</t>
  </si>
  <si>
    <t>998225111</t>
  </si>
  <si>
    <t>Přesun hmot pro pozemní komunikace s krytem z kamene, monolitickým betonovým nebo živičným</t>
  </si>
  <si>
    <t>-1058596861</t>
  </si>
  <si>
    <t>Přesun hmot pro komunikace s krytem z kameniva, monolitickým betonovým nebo živičným dopravní vzdálenost do 200 m jakékoliv délky objektu</t>
  </si>
  <si>
    <t>PSV</t>
  </si>
  <si>
    <t>Práce a dodávky PSV</t>
  </si>
  <si>
    <t>711</t>
  </si>
  <si>
    <t>Izolace proti vodě, vlhkosti a plynům</t>
  </si>
  <si>
    <t>130</t>
  </si>
  <si>
    <t>711111001</t>
  </si>
  <si>
    <t>Provedení izolace proti zemní vlhkosti vodorovné za studena nátěrem penetračním</t>
  </si>
  <si>
    <t>624899343</t>
  </si>
  <si>
    <t>Provedení izolace proti zemní vlhkosti natěradly a tmely za studena na ploše vodorovné V nátěrem penetračním</t>
  </si>
  <si>
    <t>131</t>
  </si>
  <si>
    <t>111631500</t>
  </si>
  <si>
    <t xml:space="preserve">lak asfaltový </t>
  </si>
  <si>
    <t>1562878087</t>
  </si>
  <si>
    <t>lak asfaltový penetrační (MJ t) bal 9 kg</t>
  </si>
  <si>
    <t>Poznámka k položce:
Spotřeba 0,3-0,4kg/m2 dle povrchu, ředidlo technický benzín</t>
  </si>
  <si>
    <t>70*0,0003 'Přepočtené koeficientem množství</t>
  </si>
  <si>
    <t>132</t>
  </si>
  <si>
    <t>711111002</t>
  </si>
  <si>
    <t>Provedení izolace proti zemní vlhkosti vodorovné za studena lakem asfaltovým</t>
  </si>
  <si>
    <t>-367560773</t>
  </si>
  <si>
    <t>Provedení izolace proti zemní vlhkosti natěradly a tmely za studena na ploše vodorovné V nátěrem lakem asfaltovým</t>
  </si>
  <si>
    <t>"2x lak asfaltový" 70*2</t>
  </si>
  <si>
    <t>133</t>
  </si>
  <si>
    <t>111631520</t>
  </si>
  <si>
    <t>1928277730</t>
  </si>
  <si>
    <t>lak asfaltový izolační</t>
  </si>
  <si>
    <t>Poznámka k položce:
Spotřeba: 0,3-0,5 kg/m2. Pro vytvoření hydroizolační vrstvy, na napenetrovaný podklad jsou nutné nejméně 3 nátěry. Není vhodný na šikmé střechy a tam, kde je předpoklad vysokých teplot.</t>
  </si>
  <si>
    <t>140*0,00035 'Přepočtené koeficientem množství</t>
  </si>
  <si>
    <t>SO 135 - Zabezpečení provozu</t>
  </si>
  <si>
    <t>564731111</t>
  </si>
  <si>
    <t>Podklad z kameniva drceného vel. 8-16 mm tl 100 mm</t>
  </si>
  <si>
    <t>-430647621</t>
  </si>
  <si>
    <t>Podklad nebo kryt z kameniva drceného vel. 8-16 mm s rozprostřením a zhutněním, po zhutnění tl. 100 mm</t>
  </si>
  <si>
    <t>12,000*2,5</t>
  </si>
  <si>
    <t>584121111</t>
  </si>
  <si>
    <t>Osazení silničních dílců z ŽB do lože z kameniva těženého tl 50 mm</t>
  </si>
  <si>
    <t>2081123895</t>
  </si>
  <si>
    <t>Osazení silničních dílců ze železového betonu s podkladem z kameniva těženého do tl. 40 mm jakéhokoliv druhu a velikosti</t>
  </si>
  <si>
    <t>"provizorní zpevnění z panelů tl.15cm vč. lože z DK 4/8 tl. 5cm" 24</t>
  </si>
  <si>
    <t>593811350</t>
  </si>
  <si>
    <t>panel silniční 200x100x15 cm</t>
  </si>
  <si>
    <t>992080775</t>
  </si>
  <si>
    <t>Poznámka k položce:
dohodou</t>
  </si>
  <si>
    <t>913111115</t>
  </si>
  <si>
    <t>Montáž a demontáž dočasné dopravní značky samostatné základní</t>
  </si>
  <si>
    <t>906998321</t>
  </si>
  <si>
    <t>Montáž a demontáž dočasných dopravních značek samostatných značek základních</t>
  </si>
  <si>
    <t>"značka B1+dodatková tabulka na zábranu Z2, vč. posunu dle pracovních úseků" 2*2</t>
  </si>
  <si>
    <t>913111215</t>
  </si>
  <si>
    <t>Příplatek k dočasné dopravní značce samostatné základní za první a ZKD den použití</t>
  </si>
  <si>
    <t>1860232470</t>
  </si>
  <si>
    <t>Montáž a demontáž dočasných dopravních značek Příplatek za první a každý další den použití dočasných dopravních značek k ceně 11-1115</t>
  </si>
  <si>
    <t>"pronájem na 10 měsíců" 4*300</t>
  </si>
  <si>
    <t>913121111</t>
  </si>
  <si>
    <t>Montáž a demontáž dočasné dopravní značky kompletní základní</t>
  </si>
  <si>
    <t>-1651753777</t>
  </si>
  <si>
    <t>Montáž a demontáž dočasných dopravních značek kompletních značek vč. podstavce a sloupku základních</t>
  </si>
  <si>
    <t>"značka IS11a" 6</t>
  </si>
  <si>
    <t>"značka IS11b" 12</t>
  </si>
  <si>
    <t>"značka IS11c" 24</t>
  </si>
  <si>
    <t>"značka IP10a" 1</t>
  </si>
  <si>
    <t>"značka IP22" 2</t>
  </si>
  <si>
    <t>"značka B28" 1</t>
  </si>
  <si>
    <t>"vč. posunu dle pracovních úseků"</t>
  </si>
  <si>
    <t>913121211</t>
  </si>
  <si>
    <t>Příplatek k dočasné dopravní značce kompletní základní za první a ZKD den použití</t>
  </si>
  <si>
    <t>189147715</t>
  </si>
  <si>
    <t>Montáž a demontáž dočasných dopravních značek Příplatek za první a každý další den použití dočasných dopravních značek k ceně 12-1111</t>
  </si>
  <si>
    <t>"pronájem na 10 měsíců" 46*300</t>
  </si>
  <si>
    <t>913211111</t>
  </si>
  <si>
    <t>Montáž a demontáž dočasné dopravní zábrany reflexní šířky 1,5 m</t>
  </si>
  <si>
    <t>-1875471596</t>
  </si>
  <si>
    <t>Montáž a demontáž dočasných dopravních zábran reflexních, šířky 1,5 m</t>
  </si>
  <si>
    <t>"zábrana Z2 + světla, vč. posunu dle pracovních úseků" 2</t>
  </si>
  <si>
    <t>913211211</t>
  </si>
  <si>
    <t>Příplatek k dočasné dopravní zábraně reflexní 1,5 m za první a ZKD den použití</t>
  </si>
  <si>
    <t>-92064314</t>
  </si>
  <si>
    <t>Montáž a demontáž dočasných dopravních zábran Příplatek za první a každý další den použití dočasných dopravních zábran k ceně 21-1111</t>
  </si>
  <si>
    <t>"pronájem na 10 měsíců" 2*300</t>
  </si>
  <si>
    <t>913221111</t>
  </si>
  <si>
    <t>Montáž a demontáž dočasné dopravní zábrany světelné šířky 1,5 m se 3 světly</t>
  </si>
  <si>
    <t>-1812593345</t>
  </si>
  <si>
    <t>Montáž a demontáž dočasných dopravních zábran světelných včetně zásobníku na akumulátor, šířky 1,5 m, 3 světla</t>
  </si>
  <si>
    <t>"vč. posunu dle pracovních úseků" 2</t>
  </si>
  <si>
    <t>913221211</t>
  </si>
  <si>
    <t>Příplatek k dočasné dopravní zábraně světelné šířky 1,5m se 3 světly za první a ZKD den použití</t>
  </si>
  <si>
    <t>-1338448700</t>
  </si>
  <si>
    <t>Montáž a demontáž dočasných dopravních zábran Příplatek za první a každý další den použití dočasných dopravních zábran k ceně 22-1111</t>
  </si>
  <si>
    <t>913911112</t>
  </si>
  <si>
    <t>Montáž a demontáž akumulátoru dočasného dopravního značení olověného 12 V/55 Ah</t>
  </si>
  <si>
    <t>1551124262</t>
  </si>
  <si>
    <t>Montáž a demontáž akumulátorů a zásobníků dočasného dopravního značení akumulátoru olověného 12V/55 Ah</t>
  </si>
  <si>
    <t>913911122</t>
  </si>
  <si>
    <t>Montáž a demontáž dočasného zásobníku ocelového na akumulátor a řídící jednotku</t>
  </si>
  <si>
    <t>1669220454</t>
  </si>
  <si>
    <t>Montáž a demontáž akumulátorů a zásobníků dočasného dopravního značení zásobníku na akumulátor a řídící jednotku ocelového</t>
  </si>
  <si>
    <t>"vč. posunu dle pracovních úseků"2</t>
  </si>
  <si>
    <t>913911212</t>
  </si>
  <si>
    <t>Příplatek k dočasnému akumulátor 12V/55 Ah za první a ZKD den použití</t>
  </si>
  <si>
    <t>-8867707</t>
  </si>
  <si>
    <t>Montáž a demontáž akumulátorů a zásobníků dočasného dopravního značení Příplatek za první a každý další den použití akumulátorů a zásobníků dočasného dopravního značení k ceně 91-1112</t>
  </si>
  <si>
    <t>"pronájem na 10 měsíců" 2*10</t>
  </si>
  <si>
    <t>913911222</t>
  </si>
  <si>
    <t>Příplatek k dočasnému ocelovému zásobníku na akumulátor za první a ZKD den použití</t>
  </si>
  <si>
    <t>1850781164</t>
  </si>
  <si>
    <t>Montáž a demontáž akumulátorů a zásobníků dočasného dopravního značení Příplatek za první a každý další den použití akumulátorů a zásobníků dočasného dopravního značení k ceně 91-1122</t>
  </si>
  <si>
    <t>913921131</t>
  </si>
  <si>
    <t>Dočasné omezení platnosti zakrytí základní dopravní značky</t>
  </si>
  <si>
    <t>1240958806</t>
  </si>
  <si>
    <t>Dočasné omezení platnosti základní dopravní značky zakrytí značky</t>
  </si>
  <si>
    <t>"přelepení cílů na stávajícím značení" 10</t>
  </si>
  <si>
    <t>913921132</t>
  </si>
  <si>
    <t>Dočasné omezení platnosti odkrytí základní dopravní značky</t>
  </si>
  <si>
    <t>734792265</t>
  </si>
  <si>
    <t>Dočasné omezení platnosti základní dopravní značky odkrytí značky</t>
  </si>
  <si>
    <t>-1546826547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</si>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</sst>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800080"/>
      <name val="Trebuchet MS"/>
      <family val="2"/>
      <charset val="238"/>
    </font>
    <font>
      <sz val="8"/>
      <color rgb="FFFF0000"/>
      <name val="Trebuchet MS"/>
      <family val="2"/>
      <charset val="238"/>
    </font>
    <font>
      <sz val="8"/>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9"/>
      <color rgb="FF0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sz val="7"/>
      <name val="Trebuchet MS"/>
      <family val="2"/>
      <charset val="238"/>
    </font>
    <font>
      <i/>
      <sz val="7"/>
      <color rgb="FF969696"/>
      <name val="Trebuchet MS"/>
      <family val="2"/>
      <charset val="238"/>
    </font>
    <font>
      <sz val="8"/>
      <color rgb="FF800080"/>
      <name val="Trebuchet MS"/>
      <family val="2"/>
      <charset val="238"/>
    </font>
    <font>
      <i/>
      <sz val="8"/>
      <color rgb="FF0000FF"/>
      <name val="Trebuchet MS"/>
      <family val="2"/>
      <charset val="238"/>
    </font>
    <font>
      <sz val="8"/>
      <color rgb="FFFF0000"/>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9"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8" fillId="0" borderId="0" xfId="0" applyFont="1" applyAlignment="1">
      <alignment vertical="center" wrapText="1"/>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8" fillId="0" borderId="0" xfId="0" applyFont="1" applyBorder="1" applyAlignment="1">
      <alignment vertical="center" wrapText="1"/>
    </xf>
    <xf numFmtId="0" fontId="8" fillId="0" borderId="0" xfId="0" applyFont="1" applyAlignment="1">
      <alignment horizontal="left" vertical="center" wrapText="1"/>
    </xf>
    <xf numFmtId="167" fontId="8" fillId="0" borderId="0" xfId="0" applyNumberFormat="1" applyFont="1" applyAlignment="1">
      <alignment vertical="center"/>
    </xf>
    <xf numFmtId="0" fontId="9" fillId="0" borderId="5" xfId="0" applyFont="1" applyBorder="1" applyAlignment="1">
      <alignment vertical="center"/>
    </xf>
    <xf numFmtId="0" fontId="39" fillId="0" borderId="0" xfId="0" applyFont="1" applyAlignment="1">
      <alignment horizontal="left" vertical="center"/>
    </xf>
    <xf numFmtId="0" fontId="3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37" fillId="0" borderId="0" xfId="0" applyFont="1" applyBorder="1" applyAlignment="1">
      <alignment horizontal="left" vertical="center" wrapText="1"/>
    </xf>
    <xf numFmtId="0" fontId="40" fillId="0" borderId="28" xfId="0" applyFont="1" applyBorder="1" applyAlignment="1" applyProtection="1">
      <alignment horizontal="center" vertical="center"/>
      <protection locked="0"/>
    </xf>
    <xf numFmtId="49" fontId="40" fillId="0" borderId="28" xfId="0" applyNumberFormat="1" applyFont="1" applyBorder="1" applyAlignment="1" applyProtection="1">
      <alignment horizontal="left" vertical="center" wrapText="1"/>
      <protection locked="0"/>
    </xf>
    <xf numFmtId="0" fontId="40" fillId="0" borderId="28" xfId="0" applyFont="1" applyBorder="1" applyAlignment="1" applyProtection="1">
      <alignment horizontal="left" vertical="center" wrapText="1"/>
      <protection locked="0"/>
    </xf>
    <xf numFmtId="0" fontId="40" fillId="0" borderId="28" xfId="0" applyFont="1" applyBorder="1" applyAlignment="1" applyProtection="1">
      <alignment horizontal="center" vertical="center" wrapText="1"/>
      <protection locked="0"/>
    </xf>
    <xf numFmtId="167" fontId="40" fillId="0" borderId="28" xfId="0" applyNumberFormat="1" applyFont="1" applyBorder="1" applyAlignment="1" applyProtection="1">
      <alignment vertical="center"/>
      <protection locked="0"/>
    </xf>
    <xf numFmtId="4" fontId="40" fillId="5"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protection locked="0"/>
    </xf>
    <xf numFmtId="0" fontId="40" fillId="0" borderId="5" xfId="0" applyFont="1" applyBorder="1" applyAlignment="1">
      <alignment vertical="center"/>
    </xf>
    <xf numFmtId="0" fontId="40" fillId="5" borderId="28" xfId="0" applyFont="1" applyFill="1" applyBorder="1" applyAlignment="1" applyProtection="1">
      <alignment horizontal="left" vertical="center"/>
      <protection locked="0"/>
    </xf>
    <xf numFmtId="0" fontId="40" fillId="0" borderId="0" xfId="0" applyFont="1" applyBorder="1" applyAlignment="1">
      <alignment horizontal="center" vertical="center"/>
    </xf>
    <xf numFmtId="0" fontId="10" fillId="0" borderId="5" xfId="0" applyFont="1" applyBorder="1" applyAlignment="1">
      <alignment vertical="center"/>
    </xf>
    <xf numFmtId="0" fontId="41" fillId="0" borderId="0" xfId="0" applyFont="1" applyBorder="1" applyAlignment="1">
      <alignment horizontal="left" vertical="center"/>
    </xf>
    <xf numFmtId="0" fontId="41" fillId="0" borderId="0" xfId="0" applyFont="1" applyBorder="1" applyAlignment="1">
      <alignment horizontal="left" vertical="center" wrapText="1"/>
    </xf>
    <xf numFmtId="167" fontId="10" fillId="0" borderId="0" xfId="0" applyNumberFormat="1" applyFont="1" applyBorder="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41" fillId="0" borderId="0" xfId="0" applyFont="1" applyAlignment="1">
      <alignment horizontal="left" vertical="center"/>
    </xf>
    <xf numFmtId="0" fontId="41" fillId="0" borderId="0" xfId="0" applyFont="1" applyAlignment="1">
      <alignment horizontal="left" vertical="center" wrapText="1"/>
    </xf>
    <xf numFmtId="167" fontId="10" fillId="0" borderId="0" xfId="0" applyNumberFormat="1" applyFont="1" applyAlignment="1">
      <alignment vertical="center"/>
    </xf>
    <xf numFmtId="0" fontId="8" fillId="0" borderId="23" xfId="0" applyFont="1" applyBorder="1" applyAlignment="1">
      <alignment vertical="center"/>
    </xf>
    <xf numFmtId="0" fontId="8" fillId="0" borderId="24" xfId="0" applyFont="1" applyBorder="1" applyAlignment="1">
      <alignment vertical="center"/>
    </xf>
    <xf numFmtId="0" fontId="8" fillId="0" borderId="25" xfId="0" applyFont="1" applyBorder="1" applyAlignment="1">
      <alignment vertical="center"/>
    </xf>
    <xf numFmtId="0" fontId="0" fillId="0" borderId="0" xfId="0" applyAlignment="1" applyProtection="1">
      <alignment vertical="top"/>
      <protection locked="0"/>
    </xf>
    <xf numFmtId="0" fontId="42" fillId="0" borderId="29" xfId="0" applyFont="1" applyBorder="1" applyAlignment="1" applyProtection="1">
      <alignment vertical="center" wrapText="1"/>
      <protection locked="0"/>
    </xf>
    <xf numFmtId="0" fontId="42" fillId="0" borderId="30" xfId="0" applyFont="1" applyBorder="1" applyAlignment="1" applyProtection="1">
      <alignment vertical="center" wrapText="1"/>
      <protection locked="0"/>
    </xf>
    <xf numFmtId="0" fontId="42" fillId="0" borderId="31" xfId="0" applyFont="1" applyBorder="1" applyAlignment="1" applyProtection="1">
      <alignment vertical="center" wrapText="1"/>
      <protection locked="0"/>
    </xf>
    <xf numFmtId="0" fontId="42" fillId="0" borderId="32" xfId="0" applyFont="1" applyBorder="1" applyAlignment="1" applyProtection="1">
      <alignment horizontal="center" vertical="center" wrapText="1"/>
      <protection locked="0"/>
    </xf>
    <xf numFmtId="0" fontId="42" fillId="0" borderId="33" xfId="0" applyFont="1" applyBorder="1" applyAlignment="1" applyProtection="1">
      <alignment horizontal="center" vertical="center" wrapText="1"/>
      <protection locked="0"/>
    </xf>
    <xf numFmtId="0" fontId="42" fillId="0" borderId="32" xfId="0" applyFont="1" applyBorder="1" applyAlignment="1" applyProtection="1">
      <alignment vertical="center" wrapText="1"/>
      <protection locked="0"/>
    </xf>
    <xf numFmtId="0" fontId="42" fillId="0" borderId="33" xfId="0" applyFont="1" applyBorder="1" applyAlignment="1" applyProtection="1">
      <alignment vertical="center" wrapText="1"/>
      <protection locked="0"/>
    </xf>
    <xf numFmtId="0" fontId="44" fillId="0" borderId="1" xfId="0" applyFont="1" applyBorder="1" applyAlignment="1" applyProtection="1">
      <alignment horizontal="left" vertical="center" wrapText="1"/>
      <protection locked="0"/>
    </xf>
    <xf numFmtId="0" fontId="45" fillId="0" borderId="1" xfId="0" applyFont="1" applyBorder="1" applyAlignment="1" applyProtection="1">
      <alignment horizontal="left" vertical="center" wrapText="1"/>
      <protection locked="0"/>
    </xf>
    <xf numFmtId="0" fontId="45" fillId="0" borderId="32" xfId="0" applyFont="1" applyBorder="1" applyAlignment="1" applyProtection="1">
      <alignment vertical="center" wrapText="1"/>
      <protection locked="0"/>
    </xf>
    <xf numFmtId="0" fontId="45" fillId="0" borderId="1" xfId="0" applyFont="1" applyBorder="1" applyAlignment="1" applyProtection="1">
      <alignment vertical="center" wrapText="1"/>
      <protection locked="0"/>
    </xf>
    <xf numFmtId="0" fontId="45" fillId="0" borderId="1" xfId="0" applyFont="1" applyBorder="1" applyAlignment="1" applyProtection="1">
      <alignment vertical="center"/>
      <protection locked="0"/>
    </xf>
    <xf numFmtId="0" fontId="45" fillId="0" borderId="1" xfId="0" applyFont="1" applyBorder="1" applyAlignment="1" applyProtection="1">
      <alignment horizontal="left" vertical="center"/>
      <protection locked="0"/>
    </xf>
    <xf numFmtId="49" fontId="45" fillId="0" borderId="1" xfId="0" applyNumberFormat="1" applyFont="1" applyBorder="1" applyAlignment="1" applyProtection="1">
      <alignment vertical="center" wrapText="1"/>
      <protection locked="0"/>
    </xf>
    <xf numFmtId="0" fontId="42" fillId="0" borderId="35" xfId="0" applyFont="1" applyBorder="1" applyAlignment="1" applyProtection="1">
      <alignment vertical="center" wrapText="1"/>
      <protection locked="0"/>
    </xf>
    <xf numFmtId="0" fontId="46" fillId="0" borderId="34" xfId="0" applyFont="1" applyBorder="1" applyAlignment="1" applyProtection="1">
      <alignment vertical="center" wrapText="1"/>
      <protection locked="0"/>
    </xf>
    <xf numFmtId="0" fontId="42" fillId="0" borderId="36" xfId="0" applyFont="1" applyBorder="1" applyAlignment="1" applyProtection="1">
      <alignment vertical="center" wrapText="1"/>
      <protection locked="0"/>
    </xf>
    <xf numFmtId="0" fontId="42" fillId="0" borderId="1" xfId="0" applyFont="1" applyBorder="1" applyAlignment="1" applyProtection="1">
      <alignment vertical="top"/>
      <protection locked="0"/>
    </xf>
    <xf numFmtId="0" fontId="42" fillId="0" borderId="0" xfId="0" applyFont="1" applyAlignment="1" applyProtection="1">
      <alignment vertical="top"/>
      <protection locked="0"/>
    </xf>
    <xf numFmtId="0" fontId="42" fillId="0" borderId="29" xfId="0" applyFont="1" applyBorder="1" applyAlignment="1" applyProtection="1">
      <alignment horizontal="left" vertical="center"/>
      <protection locked="0"/>
    </xf>
    <xf numFmtId="0" fontId="42" fillId="0" borderId="30" xfId="0" applyFont="1" applyBorder="1" applyAlignment="1" applyProtection="1">
      <alignment horizontal="left" vertical="center"/>
      <protection locked="0"/>
    </xf>
    <xf numFmtId="0" fontId="42" fillId="0" borderId="31" xfId="0" applyFont="1" applyBorder="1" applyAlignment="1" applyProtection="1">
      <alignment horizontal="left" vertical="center"/>
      <protection locked="0"/>
    </xf>
    <xf numFmtId="0" fontId="42" fillId="0" borderId="32" xfId="0" applyFont="1" applyBorder="1" applyAlignment="1" applyProtection="1">
      <alignment horizontal="left" vertical="center"/>
      <protection locked="0"/>
    </xf>
    <xf numFmtId="0" fontId="42" fillId="0" borderId="33"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4" fillId="0" borderId="34" xfId="0" applyFont="1" applyBorder="1" applyAlignment="1" applyProtection="1">
      <alignment horizontal="center" vertical="center"/>
      <protection locked="0"/>
    </xf>
    <xf numFmtId="0" fontId="47" fillId="0" borderId="34"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5" fillId="0" borderId="1" xfId="0" applyFont="1" applyBorder="1" applyAlignment="1" applyProtection="1">
      <alignment horizontal="center" vertical="center"/>
      <protection locked="0"/>
    </xf>
    <xf numFmtId="0" fontId="45" fillId="0" borderId="32" xfId="0" applyFont="1" applyBorder="1" applyAlignment="1" applyProtection="1">
      <alignment horizontal="left" vertical="center"/>
      <protection locked="0"/>
    </xf>
    <xf numFmtId="0" fontId="45" fillId="2" borderId="1" xfId="0" applyFont="1" applyFill="1" applyBorder="1" applyAlignment="1" applyProtection="1">
      <alignment horizontal="left" vertical="center"/>
      <protection locked="0"/>
    </xf>
    <xf numFmtId="0" fontId="45" fillId="2" borderId="1" xfId="0" applyFont="1" applyFill="1" applyBorder="1" applyAlignment="1" applyProtection="1">
      <alignment horizontal="center" vertical="center"/>
      <protection locked="0"/>
    </xf>
    <xf numFmtId="0" fontId="42" fillId="0" borderId="35"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0" fontId="45" fillId="0" borderId="1" xfId="0" applyFont="1" applyBorder="1" applyAlignment="1" applyProtection="1">
      <alignment horizontal="center" vertical="center" wrapText="1"/>
      <protection locked="0"/>
    </xf>
    <xf numFmtId="0" fontId="42" fillId="0" borderId="29" xfId="0" applyFont="1" applyBorder="1" applyAlignment="1" applyProtection="1">
      <alignment horizontal="left" vertical="center" wrapText="1"/>
      <protection locked="0"/>
    </xf>
    <xf numFmtId="0" fontId="42" fillId="0" borderId="30"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protection locked="0"/>
    </xf>
    <xf numFmtId="0" fontId="45" fillId="0" borderId="35" xfId="0" applyFont="1" applyBorder="1" applyAlignment="1" applyProtection="1">
      <alignment horizontal="left" vertical="center" wrapText="1"/>
      <protection locked="0"/>
    </xf>
    <xf numFmtId="0" fontId="45" fillId="0" borderId="34" xfId="0" applyFont="1" applyBorder="1" applyAlignment="1" applyProtection="1">
      <alignment horizontal="left" vertical="center" wrapText="1"/>
      <protection locked="0"/>
    </xf>
    <xf numFmtId="0" fontId="45" fillId="0" borderId="36" xfId="0" applyFont="1" applyBorder="1" applyAlignment="1" applyProtection="1">
      <alignment horizontal="left" vertical="center" wrapText="1"/>
      <protection locked="0"/>
    </xf>
    <xf numFmtId="0" fontId="45" fillId="0" borderId="1" xfId="0" applyFont="1" applyBorder="1" applyAlignment="1" applyProtection="1">
      <alignment horizontal="left" vertical="top"/>
      <protection locked="0"/>
    </xf>
    <xf numFmtId="0" fontId="45" fillId="0" borderId="1" xfId="0" applyFont="1" applyBorder="1" applyAlignment="1" applyProtection="1">
      <alignment horizontal="center" vertical="top"/>
      <protection locked="0"/>
    </xf>
    <xf numFmtId="0" fontId="45" fillId="0" borderId="35"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7" fillId="0" borderId="0" xfId="0" applyFont="1" applyAlignment="1" applyProtection="1">
      <alignment vertical="center"/>
      <protection locked="0"/>
    </xf>
    <xf numFmtId="0" fontId="44" fillId="0" borderId="1"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5"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4" fillId="0" borderId="34" xfId="0" applyFont="1" applyBorder="1" applyAlignment="1" applyProtection="1">
      <alignment horizontal="left"/>
      <protection locked="0"/>
    </xf>
    <xf numFmtId="0" fontId="47" fillId="0" borderId="34" xfId="0" applyFont="1" applyBorder="1" applyAlignment="1" applyProtection="1">
      <protection locked="0"/>
    </xf>
    <xf numFmtId="0" fontId="42" fillId="0" borderId="32"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1" xfId="0" applyFont="1" applyBorder="1" applyAlignment="1" applyProtection="1">
      <alignment horizontal="center" vertical="center"/>
      <protection locked="0"/>
    </xf>
    <xf numFmtId="0" fontId="42" fillId="0" borderId="1" xfId="0" applyFont="1" applyBorder="1" applyAlignment="1" applyProtection="1">
      <alignment horizontal="left" vertical="top"/>
      <protection locked="0"/>
    </xf>
    <xf numFmtId="0" fontId="42" fillId="0" borderId="35"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6" xfId="0" applyFont="1" applyBorder="1" applyAlignment="1" applyProtection="1">
      <alignment vertical="top"/>
      <protection locked="0"/>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5"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4" fillId="0" borderId="34" xfId="0" applyFont="1" applyBorder="1" applyAlignment="1" applyProtection="1">
      <alignment horizontal="left" wrapText="1"/>
      <protection locked="0"/>
    </xf>
    <xf numFmtId="0" fontId="45" fillId="0" borderId="1" xfId="0" applyFont="1" applyBorder="1" applyAlignment="1" applyProtection="1">
      <alignment horizontal="left" vertical="center"/>
      <protection locked="0"/>
    </xf>
    <xf numFmtId="49" fontId="45"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center" vertical="center"/>
      <protection locked="0"/>
    </xf>
    <xf numFmtId="0" fontId="44" fillId="0" borderId="34" xfId="0" applyFont="1" applyBorder="1" applyAlignment="1" applyProtection="1">
      <alignment horizontal="left"/>
      <protection locked="0"/>
    </xf>
    <xf numFmtId="0" fontId="45"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pane ySplit="1" topLeftCell="A12"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x14ac:dyDescent="0.3">
      <c r="AR2" s="321" t="s">
        <v>8</v>
      </c>
      <c r="AS2" s="322"/>
      <c r="AT2" s="322"/>
      <c r="AU2" s="322"/>
      <c r="AV2" s="322"/>
      <c r="AW2" s="322"/>
      <c r="AX2" s="322"/>
      <c r="AY2" s="322"/>
      <c r="AZ2" s="322"/>
      <c r="BA2" s="322"/>
      <c r="BB2" s="322"/>
      <c r="BC2" s="322"/>
      <c r="BD2" s="322"/>
      <c r="BE2" s="322"/>
      <c r="BS2" s="23" t="s">
        <v>9</v>
      </c>
      <c r="BT2" s="23" t="s">
        <v>10</v>
      </c>
    </row>
    <row r="3" spans="1:74" ht="6.95" customHeight="1" x14ac:dyDescent="0.3">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x14ac:dyDescent="0.3">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x14ac:dyDescent="0.3">
      <c r="B5" s="27"/>
      <c r="C5" s="28"/>
      <c r="D5" s="33" t="s">
        <v>16</v>
      </c>
      <c r="E5" s="28"/>
      <c r="F5" s="28"/>
      <c r="G5" s="28"/>
      <c r="H5" s="28"/>
      <c r="I5" s="28"/>
      <c r="J5" s="28"/>
      <c r="K5" s="347" t="s">
        <v>17</v>
      </c>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28"/>
      <c r="AQ5" s="30"/>
      <c r="BE5" s="345" t="s">
        <v>18</v>
      </c>
      <c r="BS5" s="23" t="s">
        <v>9</v>
      </c>
    </row>
    <row r="6" spans="1:74" ht="36.950000000000003" customHeight="1" x14ac:dyDescent="0.3">
      <c r="B6" s="27"/>
      <c r="C6" s="28"/>
      <c r="D6" s="35" t="s">
        <v>19</v>
      </c>
      <c r="E6" s="28"/>
      <c r="F6" s="28"/>
      <c r="G6" s="28"/>
      <c r="H6" s="28"/>
      <c r="I6" s="28"/>
      <c r="J6" s="28"/>
      <c r="K6" s="349" t="s">
        <v>20</v>
      </c>
      <c r="L6" s="348"/>
      <c r="M6" s="348"/>
      <c r="N6" s="348"/>
      <c r="O6" s="348"/>
      <c r="P6" s="348"/>
      <c r="Q6" s="348"/>
      <c r="R6" s="348"/>
      <c r="S6" s="348"/>
      <c r="T6" s="348"/>
      <c r="U6" s="348"/>
      <c r="V6" s="348"/>
      <c r="W6" s="348"/>
      <c r="X6" s="348"/>
      <c r="Y6" s="348"/>
      <c r="Z6" s="348"/>
      <c r="AA6" s="348"/>
      <c r="AB6" s="348"/>
      <c r="AC6" s="348"/>
      <c r="AD6" s="348"/>
      <c r="AE6" s="348"/>
      <c r="AF6" s="348"/>
      <c r="AG6" s="348"/>
      <c r="AH6" s="348"/>
      <c r="AI6" s="348"/>
      <c r="AJ6" s="348"/>
      <c r="AK6" s="348"/>
      <c r="AL6" s="348"/>
      <c r="AM6" s="348"/>
      <c r="AN6" s="348"/>
      <c r="AO6" s="348"/>
      <c r="AP6" s="28"/>
      <c r="AQ6" s="30"/>
      <c r="BE6" s="346"/>
      <c r="BS6" s="23" t="s">
        <v>21</v>
      </c>
    </row>
    <row r="7" spans="1:74" ht="14.45" customHeight="1" x14ac:dyDescent="0.3">
      <c r="B7" s="27"/>
      <c r="C7" s="28"/>
      <c r="D7" s="36" t="s">
        <v>22</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5</v>
      </c>
      <c r="AO7" s="28"/>
      <c r="AP7" s="28"/>
      <c r="AQ7" s="30"/>
      <c r="BE7" s="346"/>
      <c r="BS7" s="23" t="s">
        <v>24</v>
      </c>
    </row>
    <row r="8" spans="1:74" ht="14.45" customHeight="1" x14ac:dyDescent="0.3">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46"/>
      <c r="BS8" s="23" t="s">
        <v>29</v>
      </c>
    </row>
    <row r="9" spans="1:74" ht="14.45" customHeight="1" x14ac:dyDescent="0.3">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6"/>
      <c r="BS9" s="23" t="s">
        <v>30</v>
      </c>
    </row>
    <row r="10" spans="1:74" ht="14.45" customHeight="1" x14ac:dyDescent="0.3">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5</v>
      </c>
      <c r="AO10" s="28"/>
      <c r="AP10" s="28"/>
      <c r="AQ10" s="30"/>
      <c r="BE10" s="346"/>
      <c r="BS10" s="23" t="s">
        <v>21</v>
      </c>
    </row>
    <row r="11" spans="1:74" ht="18.399999999999999" customHeight="1" x14ac:dyDescent="0.3">
      <c r="B11" s="27"/>
      <c r="C11" s="28"/>
      <c r="D11" s="28"/>
      <c r="E11" s="34" t="s">
        <v>26</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33</v>
      </c>
      <c r="AL11" s="28"/>
      <c r="AM11" s="28"/>
      <c r="AN11" s="34" t="s">
        <v>5</v>
      </c>
      <c r="AO11" s="28"/>
      <c r="AP11" s="28"/>
      <c r="AQ11" s="30"/>
      <c r="BE11" s="346"/>
      <c r="BS11" s="23" t="s">
        <v>21</v>
      </c>
    </row>
    <row r="12" spans="1:74" ht="6.95" customHeight="1" x14ac:dyDescent="0.3">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6"/>
      <c r="BS12" s="23" t="s">
        <v>21</v>
      </c>
    </row>
    <row r="13" spans="1:74" ht="14.45" customHeight="1" x14ac:dyDescent="0.3">
      <c r="B13" s="27"/>
      <c r="C13" s="28"/>
      <c r="D13" s="36"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35</v>
      </c>
      <c r="AO13" s="28"/>
      <c r="AP13" s="28"/>
      <c r="AQ13" s="30"/>
      <c r="BE13" s="346"/>
      <c r="BS13" s="23" t="s">
        <v>21</v>
      </c>
    </row>
    <row r="14" spans="1:74" ht="15" x14ac:dyDescent="0.3">
      <c r="B14" s="27"/>
      <c r="C14" s="28"/>
      <c r="D14" s="28"/>
      <c r="E14" s="350" t="s">
        <v>35</v>
      </c>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6" t="s">
        <v>33</v>
      </c>
      <c r="AL14" s="28"/>
      <c r="AM14" s="28"/>
      <c r="AN14" s="38" t="s">
        <v>35</v>
      </c>
      <c r="AO14" s="28"/>
      <c r="AP14" s="28"/>
      <c r="AQ14" s="30"/>
      <c r="BE14" s="346"/>
      <c r="BS14" s="23" t="s">
        <v>21</v>
      </c>
    </row>
    <row r="15" spans="1:74" ht="6.95" customHeight="1" x14ac:dyDescent="0.3">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6"/>
      <c r="BS15" s="23" t="s">
        <v>6</v>
      </c>
    </row>
    <row r="16" spans="1:74" ht="14.45" customHeight="1" x14ac:dyDescent="0.3">
      <c r="B16" s="27"/>
      <c r="C16" s="28"/>
      <c r="D16" s="36"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5</v>
      </c>
      <c r="AO16" s="28"/>
      <c r="AP16" s="28"/>
      <c r="AQ16" s="30"/>
      <c r="BE16" s="346"/>
      <c r="BS16" s="23" t="s">
        <v>6</v>
      </c>
    </row>
    <row r="17" spans="2:71" ht="18.399999999999999" customHeight="1" x14ac:dyDescent="0.3">
      <c r="B17" s="27"/>
      <c r="C17" s="28"/>
      <c r="D17" s="28"/>
      <c r="E17" s="34" t="s">
        <v>26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33</v>
      </c>
      <c r="AL17" s="28"/>
      <c r="AM17" s="28"/>
      <c r="AN17" s="34" t="s">
        <v>5</v>
      </c>
      <c r="AO17" s="28"/>
      <c r="AP17" s="28"/>
      <c r="AQ17" s="30"/>
      <c r="BE17" s="346"/>
      <c r="BS17" s="23" t="s">
        <v>37</v>
      </c>
    </row>
    <row r="18" spans="2:71" ht="6.95" customHeight="1" x14ac:dyDescent="0.3">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6"/>
      <c r="BS18" s="23" t="s">
        <v>9</v>
      </c>
    </row>
    <row r="19" spans="2:71" ht="14.45" customHeight="1" x14ac:dyDescent="0.3">
      <c r="B19" s="27"/>
      <c r="C19" s="28"/>
      <c r="D19" s="36" t="s">
        <v>38</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6"/>
      <c r="BS19" s="23" t="s">
        <v>9</v>
      </c>
    </row>
    <row r="20" spans="2:71" ht="22.5" customHeight="1" x14ac:dyDescent="0.3">
      <c r="B20" s="27"/>
      <c r="C20" s="28"/>
      <c r="D20" s="28"/>
      <c r="E20" s="352" t="s">
        <v>5</v>
      </c>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28"/>
      <c r="AP20" s="28"/>
      <c r="AQ20" s="30"/>
      <c r="BE20" s="346"/>
      <c r="BS20" s="23" t="s">
        <v>6</v>
      </c>
    </row>
    <row r="21" spans="2:71" ht="6.95" customHeight="1" x14ac:dyDescent="0.3">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6"/>
    </row>
    <row r="22" spans="2:71" ht="6.95" customHeight="1" x14ac:dyDescent="0.3">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6"/>
    </row>
    <row r="23" spans="2:71" s="1" customFormat="1" ht="25.9" customHeight="1" x14ac:dyDescent="0.3">
      <c r="B23" s="40"/>
      <c r="C23" s="41"/>
      <c r="D23" s="42" t="s">
        <v>39</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3">
        <f>ROUND(AG51,2)</f>
        <v>0</v>
      </c>
      <c r="AL23" s="354"/>
      <c r="AM23" s="354"/>
      <c r="AN23" s="354"/>
      <c r="AO23" s="354"/>
      <c r="AP23" s="41"/>
      <c r="AQ23" s="44"/>
      <c r="BE23" s="346"/>
    </row>
    <row r="24" spans="2:71" s="1" customFormat="1" ht="6.95" customHeight="1" x14ac:dyDescent="0.3">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6"/>
    </row>
    <row r="25" spans="2:71" s="1" customFormat="1" x14ac:dyDescent="0.3">
      <c r="B25" s="40"/>
      <c r="C25" s="41"/>
      <c r="D25" s="41"/>
      <c r="E25" s="41"/>
      <c r="F25" s="41"/>
      <c r="G25" s="41"/>
      <c r="H25" s="41"/>
      <c r="I25" s="41"/>
      <c r="J25" s="41"/>
      <c r="K25" s="41"/>
      <c r="L25" s="355" t="s">
        <v>40</v>
      </c>
      <c r="M25" s="355"/>
      <c r="N25" s="355"/>
      <c r="O25" s="355"/>
      <c r="P25" s="41"/>
      <c r="Q25" s="41"/>
      <c r="R25" s="41"/>
      <c r="S25" s="41"/>
      <c r="T25" s="41"/>
      <c r="U25" s="41"/>
      <c r="V25" s="41"/>
      <c r="W25" s="355" t="s">
        <v>41</v>
      </c>
      <c r="X25" s="355"/>
      <c r="Y25" s="355"/>
      <c r="Z25" s="355"/>
      <c r="AA25" s="355"/>
      <c r="AB25" s="355"/>
      <c r="AC25" s="355"/>
      <c r="AD25" s="355"/>
      <c r="AE25" s="355"/>
      <c r="AF25" s="41"/>
      <c r="AG25" s="41"/>
      <c r="AH25" s="41"/>
      <c r="AI25" s="41"/>
      <c r="AJ25" s="41"/>
      <c r="AK25" s="355" t="s">
        <v>42</v>
      </c>
      <c r="AL25" s="355"/>
      <c r="AM25" s="355"/>
      <c r="AN25" s="355"/>
      <c r="AO25" s="355"/>
      <c r="AP25" s="41"/>
      <c r="AQ25" s="44"/>
      <c r="BE25" s="346"/>
    </row>
    <row r="26" spans="2:71" s="2" customFormat="1" ht="14.45" customHeight="1" x14ac:dyDescent="0.3">
      <c r="B26" s="46"/>
      <c r="C26" s="47"/>
      <c r="D26" s="48" t="s">
        <v>43</v>
      </c>
      <c r="E26" s="47"/>
      <c r="F26" s="48" t="s">
        <v>44</v>
      </c>
      <c r="G26" s="47"/>
      <c r="H26" s="47"/>
      <c r="I26" s="47"/>
      <c r="J26" s="47"/>
      <c r="K26" s="47"/>
      <c r="L26" s="338">
        <v>0.21</v>
      </c>
      <c r="M26" s="339"/>
      <c r="N26" s="339"/>
      <c r="O26" s="339"/>
      <c r="P26" s="47"/>
      <c r="Q26" s="47"/>
      <c r="R26" s="47"/>
      <c r="S26" s="47"/>
      <c r="T26" s="47"/>
      <c r="U26" s="47"/>
      <c r="V26" s="47"/>
      <c r="W26" s="340">
        <f>ROUND(AZ51,2)</f>
        <v>0</v>
      </c>
      <c r="X26" s="339"/>
      <c r="Y26" s="339"/>
      <c r="Z26" s="339"/>
      <c r="AA26" s="339"/>
      <c r="AB26" s="339"/>
      <c r="AC26" s="339"/>
      <c r="AD26" s="339"/>
      <c r="AE26" s="339"/>
      <c r="AF26" s="47"/>
      <c r="AG26" s="47"/>
      <c r="AH26" s="47"/>
      <c r="AI26" s="47"/>
      <c r="AJ26" s="47"/>
      <c r="AK26" s="340">
        <f>ROUND(AV51,2)</f>
        <v>0</v>
      </c>
      <c r="AL26" s="339"/>
      <c r="AM26" s="339"/>
      <c r="AN26" s="339"/>
      <c r="AO26" s="339"/>
      <c r="AP26" s="47"/>
      <c r="AQ26" s="49"/>
      <c r="BE26" s="346"/>
    </row>
    <row r="27" spans="2:71" s="2" customFormat="1" ht="14.45" customHeight="1" x14ac:dyDescent="0.3">
      <c r="B27" s="46"/>
      <c r="C27" s="47"/>
      <c r="D27" s="47"/>
      <c r="E27" s="47"/>
      <c r="F27" s="48" t="s">
        <v>45</v>
      </c>
      <c r="G27" s="47"/>
      <c r="H27" s="47"/>
      <c r="I27" s="47"/>
      <c r="J27" s="47"/>
      <c r="K27" s="47"/>
      <c r="L27" s="338">
        <v>0.15</v>
      </c>
      <c r="M27" s="339"/>
      <c r="N27" s="339"/>
      <c r="O27" s="339"/>
      <c r="P27" s="47"/>
      <c r="Q27" s="47"/>
      <c r="R27" s="47"/>
      <c r="S27" s="47"/>
      <c r="T27" s="47"/>
      <c r="U27" s="47"/>
      <c r="V27" s="47"/>
      <c r="W27" s="340">
        <f>ROUND(BA51,2)</f>
        <v>0</v>
      </c>
      <c r="X27" s="339"/>
      <c r="Y27" s="339"/>
      <c r="Z27" s="339"/>
      <c r="AA27" s="339"/>
      <c r="AB27" s="339"/>
      <c r="AC27" s="339"/>
      <c r="AD27" s="339"/>
      <c r="AE27" s="339"/>
      <c r="AF27" s="47"/>
      <c r="AG27" s="47"/>
      <c r="AH27" s="47"/>
      <c r="AI27" s="47"/>
      <c r="AJ27" s="47"/>
      <c r="AK27" s="340">
        <f>ROUND(AW51,2)</f>
        <v>0</v>
      </c>
      <c r="AL27" s="339"/>
      <c r="AM27" s="339"/>
      <c r="AN27" s="339"/>
      <c r="AO27" s="339"/>
      <c r="AP27" s="47"/>
      <c r="AQ27" s="49"/>
      <c r="BE27" s="346"/>
    </row>
    <row r="28" spans="2:71" s="2" customFormat="1" ht="14.45" hidden="1" customHeight="1" x14ac:dyDescent="0.3">
      <c r="B28" s="46"/>
      <c r="C28" s="47"/>
      <c r="D28" s="47"/>
      <c r="E28" s="47"/>
      <c r="F28" s="48" t="s">
        <v>46</v>
      </c>
      <c r="G28" s="47"/>
      <c r="H28" s="47"/>
      <c r="I28" s="47"/>
      <c r="J28" s="47"/>
      <c r="K28" s="47"/>
      <c r="L28" s="338">
        <v>0.21</v>
      </c>
      <c r="M28" s="339"/>
      <c r="N28" s="339"/>
      <c r="O28" s="339"/>
      <c r="P28" s="47"/>
      <c r="Q28" s="47"/>
      <c r="R28" s="47"/>
      <c r="S28" s="47"/>
      <c r="T28" s="47"/>
      <c r="U28" s="47"/>
      <c r="V28" s="47"/>
      <c r="W28" s="340">
        <f>ROUND(BB51,2)</f>
        <v>0</v>
      </c>
      <c r="X28" s="339"/>
      <c r="Y28" s="339"/>
      <c r="Z28" s="339"/>
      <c r="AA28" s="339"/>
      <c r="AB28" s="339"/>
      <c r="AC28" s="339"/>
      <c r="AD28" s="339"/>
      <c r="AE28" s="339"/>
      <c r="AF28" s="47"/>
      <c r="AG28" s="47"/>
      <c r="AH28" s="47"/>
      <c r="AI28" s="47"/>
      <c r="AJ28" s="47"/>
      <c r="AK28" s="340">
        <v>0</v>
      </c>
      <c r="AL28" s="339"/>
      <c r="AM28" s="339"/>
      <c r="AN28" s="339"/>
      <c r="AO28" s="339"/>
      <c r="AP28" s="47"/>
      <c r="AQ28" s="49"/>
      <c r="BE28" s="346"/>
    </row>
    <row r="29" spans="2:71" s="2" customFormat="1" ht="14.45" hidden="1" customHeight="1" x14ac:dyDescent="0.3">
      <c r="B29" s="46"/>
      <c r="C29" s="47"/>
      <c r="D29" s="47"/>
      <c r="E29" s="47"/>
      <c r="F29" s="48" t="s">
        <v>47</v>
      </c>
      <c r="G29" s="47"/>
      <c r="H29" s="47"/>
      <c r="I29" s="47"/>
      <c r="J29" s="47"/>
      <c r="K29" s="47"/>
      <c r="L29" s="338">
        <v>0.15</v>
      </c>
      <c r="M29" s="339"/>
      <c r="N29" s="339"/>
      <c r="O29" s="339"/>
      <c r="P29" s="47"/>
      <c r="Q29" s="47"/>
      <c r="R29" s="47"/>
      <c r="S29" s="47"/>
      <c r="T29" s="47"/>
      <c r="U29" s="47"/>
      <c r="V29" s="47"/>
      <c r="W29" s="340">
        <f>ROUND(BC51,2)</f>
        <v>0</v>
      </c>
      <c r="X29" s="339"/>
      <c r="Y29" s="339"/>
      <c r="Z29" s="339"/>
      <c r="AA29" s="339"/>
      <c r="AB29" s="339"/>
      <c r="AC29" s="339"/>
      <c r="AD29" s="339"/>
      <c r="AE29" s="339"/>
      <c r="AF29" s="47"/>
      <c r="AG29" s="47"/>
      <c r="AH29" s="47"/>
      <c r="AI29" s="47"/>
      <c r="AJ29" s="47"/>
      <c r="AK29" s="340">
        <v>0</v>
      </c>
      <c r="AL29" s="339"/>
      <c r="AM29" s="339"/>
      <c r="AN29" s="339"/>
      <c r="AO29" s="339"/>
      <c r="AP29" s="47"/>
      <c r="AQ29" s="49"/>
      <c r="BE29" s="346"/>
    </row>
    <row r="30" spans="2:71" s="2" customFormat="1" ht="14.45" hidden="1" customHeight="1" x14ac:dyDescent="0.3">
      <c r="B30" s="46"/>
      <c r="C30" s="47"/>
      <c r="D30" s="47"/>
      <c r="E30" s="47"/>
      <c r="F30" s="48" t="s">
        <v>48</v>
      </c>
      <c r="G30" s="47"/>
      <c r="H30" s="47"/>
      <c r="I30" s="47"/>
      <c r="J30" s="47"/>
      <c r="K30" s="47"/>
      <c r="L30" s="338">
        <v>0</v>
      </c>
      <c r="M30" s="339"/>
      <c r="N30" s="339"/>
      <c r="O30" s="339"/>
      <c r="P30" s="47"/>
      <c r="Q30" s="47"/>
      <c r="R30" s="47"/>
      <c r="S30" s="47"/>
      <c r="T30" s="47"/>
      <c r="U30" s="47"/>
      <c r="V30" s="47"/>
      <c r="W30" s="340">
        <f>ROUND(BD51,2)</f>
        <v>0</v>
      </c>
      <c r="X30" s="339"/>
      <c r="Y30" s="339"/>
      <c r="Z30" s="339"/>
      <c r="AA30" s="339"/>
      <c r="AB30" s="339"/>
      <c r="AC30" s="339"/>
      <c r="AD30" s="339"/>
      <c r="AE30" s="339"/>
      <c r="AF30" s="47"/>
      <c r="AG30" s="47"/>
      <c r="AH30" s="47"/>
      <c r="AI30" s="47"/>
      <c r="AJ30" s="47"/>
      <c r="AK30" s="340">
        <v>0</v>
      </c>
      <c r="AL30" s="339"/>
      <c r="AM30" s="339"/>
      <c r="AN30" s="339"/>
      <c r="AO30" s="339"/>
      <c r="AP30" s="47"/>
      <c r="AQ30" s="49"/>
      <c r="BE30" s="346"/>
    </row>
    <row r="31" spans="2:71" s="1" customFormat="1" ht="6.95" customHeight="1" x14ac:dyDescent="0.3">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6"/>
    </row>
    <row r="32" spans="2:71" s="1" customFormat="1" ht="25.9" customHeight="1" x14ac:dyDescent="0.3">
      <c r="B32" s="40"/>
      <c r="C32" s="50"/>
      <c r="D32" s="51" t="s">
        <v>49</v>
      </c>
      <c r="E32" s="52"/>
      <c r="F32" s="52"/>
      <c r="G32" s="52"/>
      <c r="H32" s="52"/>
      <c r="I32" s="52"/>
      <c r="J32" s="52"/>
      <c r="K32" s="52"/>
      <c r="L32" s="52"/>
      <c r="M32" s="52"/>
      <c r="N32" s="52"/>
      <c r="O32" s="52"/>
      <c r="P32" s="52"/>
      <c r="Q32" s="52"/>
      <c r="R32" s="52"/>
      <c r="S32" s="52"/>
      <c r="T32" s="53" t="s">
        <v>50</v>
      </c>
      <c r="U32" s="52"/>
      <c r="V32" s="52"/>
      <c r="W32" s="52"/>
      <c r="X32" s="341" t="s">
        <v>51</v>
      </c>
      <c r="Y32" s="342"/>
      <c r="Z32" s="342"/>
      <c r="AA32" s="342"/>
      <c r="AB32" s="342"/>
      <c r="AC32" s="52"/>
      <c r="AD32" s="52"/>
      <c r="AE32" s="52"/>
      <c r="AF32" s="52"/>
      <c r="AG32" s="52"/>
      <c r="AH32" s="52"/>
      <c r="AI32" s="52"/>
      <c r="AJ32" s="52"/>
      <c r="AK32" s="343">
        <f>SUM(AK23:AK30)</f>
        <v>0</v>
      </c>
      <c r="AL32" s="342"/>
      <c r="AM32" s="342"/>
      <c r="AN32" s="342"/>
      <c r="AO32" s="344"/>
      <c r="AP32" s="50"/>
      <c r="AQ32" s="54"/>
      <c r="BE32" s="346"/>
    </row>
    <row r="33" spans="2:56" s="1" customFormat="1" ht="6.95" customHeight="1" x14ac:dyDescent="0.3">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x14ac:dyDescent="0.3">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x14ac:dyDescent="0.3">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x14ac:dyDescent="0.3">
      <c r="B39" s="40"/>
      <c r="C39" s="60" t="s">
        <v>52</v>
      </c>
      <c r="AR39" s="40"/>
    </row>
    <row r="40" spans="2:56" s="1" customFormat="1" ht="6.95" customHeight="1" x14ac:dyDescent="0.3">
      <c r="B40" s="40"/>
      <c r="AR40" s="40"/>
    </row>
    <row r="41" spans="2:56" s="3" customFormat="1" ht="14.45" customHeight="1" x14ac:dyDescent="0.3">
      <c r="B41" s="61"/>
      <c r="C41" s="62" t="s">
        <v>16</v>
      </c>
      <c r="L41" s="3" t="str">
        <f>K5</f>
        <v>HRADEK</v>
      </c>
      <c r="AR41" s="61"/>
    </row>
    <row r="42" spans="2:56" s="4" customFormat="1" ht="36.950000000000003" customHeight="1" x14ac:dyDescent="0.3">
      <c r="B42" s="63"/>
      <c r="C42" s="64" t="s">
        <v>19</v>
      </c>
      <c r="L42" s="326" t="str">
        <f>K6</f>
        <v>Modernizace sil. II/315, křižovatka s III/36016 - Hrádek</v>
      </c>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R42" s="63"/>
    </row>
    <row r="43" spans="2:56" s="1" customFormat="1" ht="6.95" customHeight="1" x14ac:dyDescent="0.3">
      <c r="B43" s="40"/>
      <c r="AR43" s="40"/>
    </row>
    <row r="44" spans="2:56" s="1" customFormat="1" ht="15" x14ac:dyDescent="0.3">
      <c r="B44" s="40"/>
      <c r="C44" s="62" t="s">
        <v>25</v>
      </c>
      <c r="L44" s="65" t="str">
        <f>IF(K8="","",K8)</f>
        <v xml:space="preserve"> </v>
      </c>
      <c r="AI44" s="62" t="s">
        <v>27</v>
      </c>
      <c r="AM44" s="328" t="str">
        <f>IF(AN8= "","",AN8)</f>
        <v>25. 10. 2016</v>
      </c>
      <c r="AN44" s="328"/>
      <c r="AR44" s="40"/>
    </row>
    <row r="45" spans="2:56" s="1" customFormat="1" ht="6.95" customHeight="1" x14ac:dyDescent="0.3">
      <c r="B45" s="40"/>
      <c r="AR45" s="40"/>
    </row>
    <row r="46" spans="2:56" s="1" customFormat="1" ht="15" x14ac:dyDescent="0.3">
      <c r="B46" s="40"/>
      <c r="C46" s="62" t="s">
        <v>31</v>
      </c>
      <c r="L46" s="3" t="str">
        <f>IF(E11= "","",E11)</f>
        <v xml:space="preserve"> </v>
      </c>
      <c r="AI46" s="62" t="s">
        <v>36</v>
      </c>
      <c r="AM46" s="329" t="str">
        <f>IF(E17="","",E17)</f>
        <v xml:space="preserve"> </v>
      </c>
      <c r="AN46" s="329"/>
      <c r="AO46" s="329"/>
      <c r="AP46" s="329"/>
      <c r="AR46" s="40"/>
      <c r="AS46" s="330" t="s">
        <v>53</v>
      </c>
      <c r="AT46" s="331"/>
      <c r="AU46" s="67"/>
      <c r="AV46" s="67"/>
      <c r="AW46" s="67"/>
      <c r="AX46" s="67"/>
      <c r="AY46" s="67"/>
      <c r="AZ46" s="67"/>
      <c r="BA46" s="67"/>
      <c r="BB46" s="67"/>
      <c r="BC46" s="67"/>
      <c r="BD46" s="68"/>
    </row>
    <row r="47" spans="2:56" s="1" customFormat="1" ht="15" x14ac:dyDescent="0.3">
      <c r="B47" s="40"/>
      <c r="C47" s="62" t="s">
        <v>34</v>
      </c>
      <c r="L47" s="3" t="str">
        <f>IF(E14= "Vyplň údaj","",E14)</f>
        <v/>
      </c>
      <c r="AR47" s="40"/>
      <c r="AS47" s="332"/>
      <c r="AT47" s="333"/>
      <c r="AU47" s="41"/>
      <c r="AV47" s="41"/>
      <c r="AW47" s="41"/>
      <c r="AX47" s="41"/>
      <c r="AY47" s="41"/>
      <c r="AZ47" s="41"/>
      <c r="BA47" s="41"/>
      <c r="BB47" s="41"/>
      <c r="BC47" s="41"/>
      <c r="BD47" s="69"/>
    </row>
    <row r="48" spans="2:56" s="1" customFormat="1" ht="10.9" customHeight="1" x14ac:dyDescent="0.3">
      <c r="B48" s="40"/>
      <c r="AR48" s="40"/>
      <c r="AS48" s="332"/>
      <c r="AT48" s="333"/>
      <c r="AU48" s="41"/>
      <c r="AV48" s="41"/>
      <c r="AW48" s="41"/>
      <c r="AX48" s="41"/>
      <c r="AY48" s="41"/>
      <c r="AZ48" s="41"/>
      <c r="BA48" s="41"/>
      <c r="BB48" s="41"/>
      <c r="BC48" s="41"/>
      <c r="BD48" s="69"/>
    </row>
    <row r="49" spans="1:91" s="1" customFormat="1" ht="29.25" customHeight="1" x14ac:dyDescent="0.3">
      <c r="B49" s="40"/>
      <c r="C49" s="334" t="s">
        <v>54</v>
      </c>
      <c r="D49" s="335"/>
      <c r="E49" s="335"/>
      <c r="F49" s="335"/>
      <c r="G49" s="335"/>
      <c r="H49" s="70"/>
      <c r="I49" s="336" t="s">
        <v>55</v>
      </c>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7" t="s">
        <v>56</v>
      </c>
      <c r="AH49" s="335"/>
      <c r="AI49" s="335"/>
      <c r="AJ49" s="335"/>
      <c r="AK49" s="335"/>
      <c r="AL49" s="335"/>
      <c r="AM49" s="335"/>
      <c r="AN49" s="336" t="s">
        <v>57</v>
      </c>
      <c r="AO49" s="335"/>
      <c r="AP49" s="335"/>
      <c r="AQ49" s="71" t="s">
        <v>58</v>
      </c>
      <c r="AR49" s="40"/>
      <c r="AS49" s="72" t="s">
        <v>59</v>
      </c>
      <c r="AT49" s="73" t="s">
        <v>60</v>
      </c>
      <c r="AU49" s="73" t="s">
        <v>61</v>
      </c>
      <c r="AV49" s="73" t="s">
        <v>62</v>
      </c>
      <c r="AW49" s="73" t="s">
        <v>63</v>
      </c>
      <c r="AX49" s="73" t="s">
        <v>64</v>
      </c>
      <c r="AY49" s="73" t="s">
        <v>65</v>
      </c>
      <c r="AZ49" s="73" t="s">
        <v>66</v>
      </c>
      <c r="BA49" s="73" t="s">
        <v>67</v>
      </c>
      <c r="BB49" s="73" t="s">
        <v>68</v>
      </c>
      <c r="BC49" s="73" t="s">
        <v>69</v>
      </c>
      <c r="BD49" s="74" t="s">
        <v>70</v>
      </c>
    </row>
    <row r="50" spans="1:91" s="1" customFormat="1" ht="10.9" customHeight="1" x14ac:dyDescent="0.3">
      <c r="B50" s="40"/>
      <c r="AR50" s="40"/>
      <c r="AS50" s="75"/>
      <c r="AT50" s="67"/>
      <c r="AU50" s="67"/>
      <c r="AV50" s="67"/>
      <c r="AW50" s="67"/>
      <c r="AX50" s="67"/>
      <c r="AY50" s="67"/>
      <c r="AZ50" s="67"/>
      <c r="BA50" s="67"/>
      <c r="BB50" s="67"/>
      <c r="BC50" s="67"/>
      <c r="BD50" s="68"/>
    </row>
    <row r="51" spans="1:91" s="4" customFormat="1" ht="32.450000000000003" customHeight="1" x14ac:dyDescent="0.3">
      <c r="B51" s="63"/>
      <c r="C51" s="76" t="s">
        <v>71</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19">
        <f>ROUND(SUM(AG52:AG55),2)</f>
        <v>0</v>
      </c>
      <c r="AH51" s="319"/>
      <c r="AI51" s="319"/>
      <c r="AJ51" s="319"/>
      <c r="AK51" s="319"/>
      <c r="AL51" s="319"/>
      <c r="AM51" s="319"/>
      <c r="AN51" s="320">
        <f>SUM(AG51,AT51)</f>
        <v>0</v>
      </c>
      <c r="AO51" s="320"/>
      <c r="AP51" s="320"/>
      <c r="AQ51" s="78" t="s">
        <v>5</v>
      </c>
      <c r="AR51" s="63"/>
      <c r="AS51" s="79">
        <f>ROUND(SUM(AS52:AS55),2)</f>
        <v>0</v>
      </c>
      <c r="AT51" s="80">
        <f>ROUND(SUM(AV51:AW51),2)</f>
        <v>0</v>
      </c>
      <c r="AU51" s="81">
        <f>ROUND(SUM(AU52:AU55),5)</f>
        <v>0</v>
      </c>
      <c r="AV51" s="80">
        <f>ROUND(AZ51*L26,2)</f>
        <v>0</v>
      </c>
      <c r="AW51" s="80">
        <f>ROUND(BA51*L27,2)</f>
        <v>0</v>
      </c>
      <c r="AX51" s="80">
        <f>ROUND(BB51*L26,2)</f>
        <v>0</v>
      </c>
      <c r="AY51" s="80">
        <f>ROUND(BC51*L27,2)</f>
        <v>0</v>
      </c>
      <c r="AZ51" s="80">
        <f>ROUND(SUM(AZ52:AZ55),2)</f>
        <v>0</v>
      </c>
      <c r="BA51" s="80">
        <f>ROUND(SUM(BA52:BA55),2)</f>
        <v>0</v>
      </c>
      <c r="BB51" s="80">
        <f>ROUND(SUM(BB52:BB55),2)</f>
        <v>0</v>
      </c>
      <c r="BC51" s="80">
        <f>ROUND(SUM(BC52:BC55),2)</f>
        <v>0</v>
      </c>
      <c r="BD51" s="82">
        <f>ROUND(SUM(BD52:BD55),2)</f>
        <v>0</v>
      </c>
      <c r="BS51" s="64" t="s">
        <v>72</v>
      </c>
      <c r="BT51" s="64" t="s">
        <v>73</v>
      </c>
      <c r="BU51" s="83" t="s">
        <v>74</v>
      </c>
      <c r="BV51" s="64" t="s">
        <v>75</v>
      </c>
      <c r="BW51" s="64" t="s">
        <v>7</v>
      </c>
      <c r="BX51" s="64" t="s">
        <v>76</v>
      </c>
      <c r="CL51" s="64" t="s">
        <v>5</v>
      </c>
    </row>
    <row r="52" spans="1:91" s="5" customFormat="1" ht="22.5" customHeight="1" x14ac:dyDescent="0.3">
      <c r="A52" s="84" t="s">
        <v>77</v>
      </c>
      <c r="B52" s="85"/>
      <c r="C52" s="86"/>
      <c r="D52" s="325" t="s">
        <v>78</v>
      </c>
      <c r="E52" s="325"/>
      <c r="F52" s="325"/>
      <c r="G52" s="325"/>
      <c r="H52" s="325"/>
      <c r="I52" s="87"/>
      <c r="J52" s="325" t="s">
        <v>79</v>
      </c>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3">
        <f>'SO 000 - Vedlejší rozpočt...'!J27</f>
        <v>0</v>
      </c>
      <c r="AH52" s="324"/>
      <c r="AI52" s="324"/>
      <c r="AJ52" s="324"/>
      <c r="AK52" s="324"/>
      <c r="AL52" s="324"/>
      <c r="AM52" s="324"/>
      <c r="AN52" s="323">
        <f>SUM(AG52,AT52)</f>
        <v>0</v>
      </c>
      <c r="AO52" s="324"/>
      <c r="AP52" s="324"/>
      <c r="AQ52" s="88" t="s">
        <v>80</v>
      </c>
      <c r="AR52" s="85"/>
      <c r="AS52" s="89">
        <v>0</v>
      </c>
      <c r="AT52" s="90">
        <f>ROUND(SUM(AV52:AW52),2)</f>
        <v>0</v>
      </c>
      <c r="AU52" s="91">
        <f>'SO 000 - Vedlejší rozpočt...'!P82</f>
        <v>0</v>
      </c>
      <c r="AV52" s="90">
        <f>'SO 000 - Vedlejší rozpočt...'!J30</f>
        <v>0</v>
      </c>
      <c r="AW52" s="90">
        <f>'SO 000 - Vedlejší rozpočt...'!J31</f>
        <v>0</v>
      </c>
      <c r="AX52" s="90">
        <f>'SO 000 - Vedlejší rozpočt...'!J32</f>
        <v>0</v>
      </c>
      <c r="AY52" s="90">
        <f>'SO 000 - Vedlejší rozpočt...'!J33</f>
        <v>0</v>
      </c>
      <c r="AZ52" s="90">
        <f>'SO 000 - Vedlejší rozpočt...'!F30</f>
        <v>0</v>
      </c>
      <c r="BA52" s="90">
        <f>'SO 000 - Vedlejší rozpočt...'!F31</f>
        <v>0</v>
      </c>
      <c r="BB52" s="90">
        <f>'SO 000 - Vedlejší rozpočt...'!F32</f>
        <v>0</v>
      </c>
      <c r="BC52" s="90">
        <f>'SO 000 - Vedlejší rozpočt...'!F33</f>
        <v>0</v>
      </c>
      <c r="BD52" s="92">
        <f>'SO 000 - Vedlejší rozpočt...'!F34</f>
        <v>0</v>
      </c>
      <c r="BT52" s="93" t="s">
        <v>24</v>
      </c>
      <c r="BV52" s="93" t="s">
        <v>75</v>
      </c>
      <c r="BW52" s="93" t="s">
        <v>81</v>
      </c>
      <c r="BX52" s="93" t="s">
        <v>7</v>
      </c>
      <c r="CL52" s="93" t="s">
        <v>5</v>
      </c>
      <c r="CM52" s="93" t="s">
        <v>82</v>
      </c>
    </row>
    <row r="53" spans="1:91" s="5" customFormat="1" ht="22.5" customHeight="1" x14ac:dyDescent="0.3">
      <c r="A53" s="84" t="s">
        <v>77</v>
      </c>
      <c r="B53" s="85"/>
      <c r="C53" s="86"/>
      <c r="D53" s="325" t="s">
        <v>83</v>
      </c>
      <c r="E53" s="325"/>
      <c r="F53" s="325"/>
      <c r="G53" s="325"/>
      <c r="H53" s="325"/>
      <c r="I53" s="87"/>
      <c r="J53" s="325" t="s">
        <v>84</v>
      </c>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3">
        <f>'SO 020 - Příprava staveniště'!J27</f>
        <v>0</v>
      </c>
      <c r="AH53" s="324"/>
      <c r="AI53" s="324"/>
      <c r="AJ53" s="324"/>
      <c r="AK53" s="324"/>
      <c r="AL53" s="324"/>
      <c r="AM53" s="324"/>
      <c r="AN53" s="323">
        <f>SUM(AG53,AT53)</f>
        <v>0</v>
      </c>
      <c r="AO53" s="324"/>
      <c r="AP53" s="324"/>
      <c r="AQ53" s="88" t="s">
        <v>80</v>
      </c>
      <c r="AR53" s="85"/>
      <c r="AS53" s="89">
        <v>0</v>
      </c>
      <c r="AT53" s="90">
        <f>ROUND(SUM(AV53:AW53),2)</f>
        <v>0</v>
      </c>
      <c r="AU53" s="91">
        <f>'SO 020 - Příprava staveniště'!P78</f>
        <v>0</v>
      </c>
      <c r="AV53" s="90">
        <f>'SO 020 - Příprava staveniště'!J30</f>
        <v>0</v>
      </c>
      <c r="AW53" s="90">
        <f>'SO 020 - Příprava staveniště'!J31</f>
        <v>0</v>
      </c>
      <c r="AX53" s="90">
        <f>'SO 020 - Příprava staveniště'!J32</f>
        <v>0</v>
      </c>
      <c r="AY53" s="90">
        <f>'SO 020 - Příprava staveniště'!J33</f>
        <v>0</v>
      </c>
      <c r="AZ53" s="90">
        <f>'SO 020 - Příprava staveniště'!F30</f>
        <v>0</v>
      </c>
      <c r="BA53" s="90">
        <f>'SO 020 - Příprava staveniště'!F31</f>
        <v>0</v>
      </c>
      <c r="BB53" s="90">
        <f>'SO 020 - Příprava staveniště'!F32</f>
        <v>0</v>
      </c>
      <c r="BC53" s="90">
        <f>'SO 020 - Příprava staveniště'!F33</f>
        <v>0</v>
      </c>
      <c r="BD53" s="92">
        <f>'SO 020 - Příprava staveniště'!F34</f>
        <v>0</v>
      </c>
      <c r="BT53" s="93" t="s">
        <v>24</v>
      </c>
      <c r="BV53" s="93" t="s">
        <v>75</v>
      </c>
      <c r="BW53" s="93" t="s">
        <v>85</v>
      </c>
      <c r="BX53" s="93" t="s">
        <v>7</v>
      </c>
      <c r="CL53" s="93" t="s">
        <v>5</v>
      </c>
      <c r="CM53" s="93" t="s">
        <v>82</v>
      </c>
    </row>
    <row r="54" spans="1:91" s="5" customFormat="1" ht="22.5" customHeight="1" x14ac:dyDescent="0.3">
      <c r="A54" s="84" t="s">
        <v>77</v>
      </c>
      <c r="B54" s="85"/>
      <c r="C54" s="86"/>
      <c r="D54" s="325" t="s">
        <v>86</v>
      </c>
      <c r="E54" s="325"/>
      <c r="F54" s="325"/>
      <c r="G54" s="325"/>
      <c r="H54" s="325"/>
      <c r="I54" s="87"/>
      <c r="J54" s="325" t="s">
        <v>87</v>
      </c>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3">
        <f>'SO 127 - II-315 km 20,245...'!J27</f>
        <v>0</v>
      </c>
      <c r="AH54" s="324"/>
      <c r="AI54" s="324"/>
      <c r="AJ54" s="324"/>
      <c r="AK54" s="324"/>
      <c r="AL54" s="324"/>
      <c r="AM54" s="324"/>
      <c r="AN54" s="323">
        <f>SUM(AG54,AT54)</f>
        <v>0</v>
      </c>
      <c r="AO54" s="324"/>
      <c r="AP54" s="324"/>
      <c r="AQ54" s="88" t="s">
        <v>80</v>
      </c>
      <c r="AR54" s="85"/>
      <c r="AS54" s="89">
        <v>0</v>
      </c>
      <c r="AT54" s="90">
        <f>ROUND(SUM(AV54:AW54),2)</f>
        <v>0</v>
      </c>
      <c r="AU54" s="91">
        <f>'SO 127 - II-315 km 20,245...'!P88</f>
        <v>0</v>
      </c>
      <c r="AV54" s="90">
        <f>'SO 127 - II-315 km 20,245...'!J30</f>
        <v>0</v>
      </c>
      <c r="AW54" s="90">
        <f>'SO 127 - II-315 km 20,245...'!J31</f>
        <v>0</v>
      </c>
      <c r="AX54" s="90">
        <f>'SO 127 - II-315 km 20,245...'!J32</f>
        <v>0</v>
      </c>
      <c r="AY54" s="90">
        <f>'SO 127 - II-315 km 20,245...'!J33</f>
        <v>0</v>
      </c>
      <c r="AZ54" s="90">
        <f>'SO 127 - II-315 km 20,245...'!F30</f>
        <v>0</v>
      </c>
      <c r="BA54" s="90">
        <f>'SO 127 - II-315 km 20,245...'!F31</f>
        <v>0</v>
      </c>
      <c r="BB54" s="90">
        <f>'SO 127 - II-315 km 20,245...'!F32</f>
        <v>0</v>
      </c>
      <c r="BC54" s="90">
        <f>'SO 127 - II-315 km 20,245...'!F33</f>
        <v>0</v>
      </c>
      <c r="BD54" s="92">
        <f>'SO 127 - II-315 km 20,245...'!F34</f>
        <v>0</v>
      </c>
      <c r="BT54" s="93" t="s">
        <v>24</v>
      </c>
      <c r="BV54" s="93" t="s">
        <v>75</v>
      </c>
      <c r="BW54" s="93" t="s">
        <v>88</v>
      </c>
      <c r="BX54" s="93" t="s">
        <v>7</v>
      </c>
      <c r="CL54" s="93" t="s">
        <v>5</v>
      </c>
      <c r="CM54" s="93" t="s">
        <v>82</v>
      </c>
    </row>
    <row r="55" spans="1:91" s="5" customFormat="1" ht="22.5" customHeight="1" x14ac:dyDescent="0.3">
      <c r="A55" s="84" t="s">
        <v>77</v>
      </c>
      <c r="B55" s="85"/>
      <c r="C55" s="86"/>
      <c r="D55" s="325" t="s">
        <v>89</v>
      </c>
      <c r="E55" s="325"/>
      <c r="F55" s="325"/>
      <c r="G55" s="325"/>
      <c r="H55" s="325"/>
      <c r="I55" s="87"/>
      <c r="J55" s="325" t="s">
        <v>90</v>
      </c>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3">
        <f>'SO 135 - Zabezpečení provozu'!J27</f>
        <v>0</v>
      </c>
      <c r="AH55" s="324"/>
      <c r="AI55" s="324"/>
      <c r="AJ55" s="324"/>
      <c r="AK55" s="324"/>
      <c r="AL55" s="324"/>
      <c r="AM55" s="324"/>
      <c r="AN55" s="323">
        <f>SUM(AG55,AT55)</f>
        <v>0</v>
      </c>
      <c r="AO55" s="324"/>
      <c r="AP55" s="324"/>
      <c r="AQ55" s="88" t="s">
        <v>80</v>
      </c>
      <c r="AR55" s="85"/>
      <c r="AS55" s="94">
        <v>0</v>
      </c>
      <c r="AT55" s="95">
        <f>ROUND(SUM(AV55:AW55),2)</f>
        <v>0</v>
      </c>
      <c r="AU55" s="96">
        <f>'SO 135 - Zabezpečení provozu'!P80</f>
        <v>0</v>
      </c>
      <c r="AV55" s="95">
        <f>'SO 135 - Zabezpečení provozu'!J30</f>
        <v>0</v>
      </c>
      <c r="AW55" s="95">
        <f>'SO 135 - Zabezpečení provozu'!J31</f>
        <v>0</v>
      </c>
      <c r="AX55" s="95">
        <f>'SO 135 - Zabezpečení provozu'!J32</f>
        <v>0</v>
      </c>
      <c r="AY55" s="95">
        <f>'SO 135 - Zabezpečení provozu'!J33</f>
        <v>0</v>
      </c>
      <c r="AZ55" s="95">
        <f>'SO 135 - Zabezpečení provozu'!F30</f>
        <v>0</v>
      </c>
      <c r="BA55" s="95">
        <f>'SO 135 - Zabezpečení provozu'!F31</f>
        <v>0</v>
      </c>
      <c r="BB55" s="95">
        <f>'SO 135 - Zabezpečení provozu'!F32</f>
        <v>0</v>
      </c>
      <c r="BC55" s="95">
        <f>'SO 135 - Zabezpečení provozu'!F33</f>
        <v>0</v>
      </c>
      <c r="BD55" s="97">
        <f>'SO 135 - Zabezpečení provozu'!F34</f>
        <v>0</v>
      </c>
      <c r="BT55" s="93" t="s">
        <v>24</v>
      </c>
      <c r="BV55" s="93" t="s">
        <v>75</v>
      </c>
      <c r="BW55" s="93" t="s">
        <v>91</v>
      </c>
      <c r="BX55" s="93" t="s">
        <v>7</v>
      </c>
      <c r="CL55" s="93" t="s">
        <v>5</v>
      </c>
      <c r="CM55" s="93" t="s">
        <v>82</v>
      </c>
    </row>
    <row r="56" spans="1:91" s="1" customFormat="1" ht="30" customHeight="1" x14ac:dyDescent="0.3">
      <c r="B56" s="40"/>
      <c r="AR56" s="40"/>
    </row>
    <row r="57" spans="1:91" s="1" customFormat="1" ht="6.95" customHeight="1" x14ac:dyDescent="0.3">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40"/>
    </row>
  </sheetData>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AG51:AM51"/>
    <mergeCell ref="AN51:AP51"/>
    <mergeCell ref="AR2:BE2"/>
    <mergeCell ref="AN54:AP54"/>
    <mergeCell ref="AG54:AM54"/>
    <mergeCell ref="AN52:AP52"/>
    <mergeCell ref="AG52:AM52"/>
    <mergeCell ref="L42:AO42"/>
    <mergeCell ref="AM44:AN44"/>
    <mergeCell ref="AM46:AP46"/>
    <mergeCell ref="AS46:AT48"/>
    <mergeCell ref="W28:AE28"/>
    <mergeCell ref="AK28:AO28"/>
    <mergeCell ref="L29:O29"/>
    <mergeCell ref="W29:AE29"/>
    <mergeCell ref="AK29:AO29"/>
  </mergeCells>
  <hyperlinks>
    <hyperlink ref="K1:S1" location="C2" display="1) Rekapitulace stavby"/>
    <hyperlink ref="W1:AI1" location="C51" display="2) Rekapitulace objektů stavby a soupisů prací"/>
    <hyperlink ref="A52" location="'SO 000 - Vedlejší rozpočt...'!C2" display="/"/>
    <hyperlink ref="A53" location="'SO 020 - Příprava staveniště'!C2" display="/"/>
    <hyperlink ref="A54" location="'SO 127 - II-315 km 20,245...'!C2" display="/"/>
    <hyperlink ref="A55" location="'SO 135 - Zabezpečení provozu'!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2"/>
  <sheetViews>
    <sheetView showGridLines="0" workbookViewId="0">
      <pane ySplit="1" topLeftCell="A44" activePane="bottomLeft" state="frozen"/>
      <selection pane="bottomLeft" activeCell="K157" sqref="K157"/>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92</v>
      </c>
      <c r="G1" s="359" t="s">
        <v>93</v>
      </c>
      <c r="H1" s="359"/>
      <c r="I1" s="102"/>
      <c r="J1" s="101" t="s">
        <v>94</v>
      </c>
      <c r="K1" s="100" t="s">
        <v>95</v>
      </c>
      <c r="L1" s="101" t="s">
        <v>96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1" t="s">
        <v>8</v>
      </c>
      <c r="M2" s="322"/>
      <c r="N2" s="322"/>
      <c r="O2" s="322"/>
      <c r="P2" s="322"/>
      <c r="Q2" s="322"/>
      <c r="R2" s="322"/>
      <c r="S2" s="322"/>
      <c r="T2" s="322"/>
      <c r="U2" s="322"/>
      <c r="V2" s="322"/>
      <c r="AT2" s="23" t="s">
        <v>81</v>
      </c>
    </row>
    <row r="3" spans="1:70" ht="6.95" customHeight="1" x14ac:dyDescent="0.3">
      <c r="B3" s="24"/>
      <c r="C3" s="25"/>
      <c r="D3" s="25"/>
      <c r="E3" s="25"/>
      <c r="F3" s="25"/>
      <c r="G3" s="25"/>
      <c r="H3" s="25"/>
      <c r="I3" s="103"/>
      <c r="J3" s="25"/>
      <c r="K3" s="26"/>
      <c r="AT3" s="23" t="s">
        <v>82</v>
      </c>
    </row>
    <row r="4" spans="1:70" ht="36.950000000000003" customHeight="1" x14ac:dyDescent="0.3">
      <c r="B4" s="27"/>
      <c r="C4" s="28"/>
      <c r="D4" s="29" t="s">
        <v>97</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22.5" customHeight="1" x14ac:dyDescent="0.3">
      <c r="B7" s="27"/>
      <c r="C7" s="28"/>
      <c r="D7" s="28"/>
      <c r="E7" s="360" t="str">
        <f>'Rekapitulace stavby'!K6</f>
        <v>Modernizace sil. II/315, křižovatka s III/36016 - Hrádek</v>
      </c>
      <c r="F7" s="361"/>
      <c r="G7" s="361"/>
      <c r="H7" s="361"/>
      <c r="I7" s="104"/>
      <c r="J7" s="28"/>
      <c r="K7" s="30"/>
    </row>
    <row r="8" spans="1:70" s="1" customFormat="1" ht="15" x14ac:dyDescent="0.3">
      <c r="B8" s="40"/>
      <c r="C8" s="41"/>
      <c r="D8" s="36" t="s">
        <v>98</v>
      </c>
      <c r="E8" s="41"/>
      <c r="F8" s="41"/>
      <c r="G8" s="41"/>
      <c r="H8" s="41"/>
      <c r="I8" s="105"/>
      <c r="J8" s="41"/>
      <c r="K8" s="44"/>
    </row>
    <row r="9" spans="1:70" s="1" customFormat="1" ht="36.950000000000003" customHeight="1" x14ac:dyDescent="0.3">
      <c r="B9" s="40"/>
      <c r="C9" s="41"/>
      <c r="D9" s="41"/>
      <c r="E9" s="362" t="s">
        <v>99</v>
      </c>
      <c r="F9" s="363"/>
      <c r="G9" s="363"/>
      <c r="H9" s="363"/>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22</v>
      </c>
      <c r="E11" s="41"/>
      <c r="F11" s="34" t="s">
        <v>5</v>
      </c>
      <c r="G11" s="41"/>
      <c r="H11" s="41"/>
      <c r="I11" s="106" t="s">
        <v>23</v>
      </c>
      <c r="J11" s="34" t="s">
        <v>5</v>
      </c>
      <c r="K11" s="44"/>
    </row>
    <row r="12" spans="1:70" s="1" customFormat="1" ht="14.45" customHeight="1" x14ac:dyDescent="0.3">
      <c r="B12" s="40"/>
      <c r="C12" s="41"/>
      <c r="D12" s="36" t="s">
        <v>25</v>
      </c>
      <c r="E12" s="41"/>
      <c r="F12" s="34" t="s">
        <v>26</v>
      </c>
      <c r="G12" s="41"/>
      <c r="H12" s="41"/>
      <c r="I12" s="106" t="s">
        <v>27</v>
      </c>
      <c r="J12" s="107" t="str">
        <f>'Rekapitulace stavby'!AN8</f>
        <v>25. 10. 2016</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31</v>
      </c>
      <c r="E14" s="41"/>
      <c r="F14" s="41"/>
      <c r="G14" s="41"/>
      <c r="H14" s="41"/>
      <c r="I14" s="106" t="s">
        <v>32</v>
      </c>
      <c r="J14" s="34" t="str">
        <f>IF('Rekapitulace stavby'!AN10="","",'Rekapitulace stavby'!AN10)</f>
        <v/>
      </c>
      <c r="K14" s="44"/>
    </row>
    <row r="15" spans="1:70" s="1" customFormat="1" ht="18" customHeight="1" x14ac:dyDescent="0.3">
      <c r="B15" s="40"/>
      <c r="C15" s="41"/>
      <c r="D15" s="41"/>
      <c r="E15" s="34" t="str">
        <f>IF('Rekapitulace stavby'!E11="","",'Rekapitulace stavby'!E11)</f>
        <v xml:space="preserve"> </v>
      </c>
      <c r="F15" s="41"/>
      <c r="G15" s="41"/>
      <c r="H15" s="41"/>
      <c r="I15" s="106" t="s">
        <v>33</v>
      </c>
      <c r="J15" s="34" t="str">
        <f>IF('Rekapitulace stavby'!AN11="","",'Rekapitulace stavby'!AN11)</f>
        <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34</v>
      </c>
      <c r="E17" s="41"/>
      <c r="F17" s="41"/>
      <c r="G17" s="41"/>
      <c r="H17" s="41"/>
      <c r="I17" s="106" t="s">
        <v>32</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36</v>
      </c>
      <c r="E20" s="41"/>
      <c r="F20" s="41"/>
      <c r="G20" s="41"/>
      <c r="H20" s="41"/>
      <c r="I20" s="106" t="s">
        <v>32</v>
      </c>
      <c r="J20" s="34" t="str">
        <f>IF('Rekapitulace stavby'!AN16="","",'Rekapitulace stavby'!AN16)</f>
        <v/>
      </c>
      <c r="K20" s="44"/>
    </row>
    <row r="21" spans="2:11" s="1" customFormat="1" ht="18" customHeight="1" x14ac:dyDescent="0.3">
      <c r="B21" s="40"/>
      <c r="C21" s="41"/>
      <c r="D21" s="41"/>
      <c r="E21" s="34" t="str">
        <f>IF('Rekapitulace stavby'!E17="","",'Rekapitulace stavby'!E17)</f>
        <v xml:space="preserve"> </v>
      </c>
      <c r="F21" s="41"/>
      <c r="G21" s="41"/>
      <c r="H21" s="41"/>
      <c r="I21" s="106" t="s">
        <v>33</v>
      </c>
      <c r="J21" s="34" t="str">
        <f>IF('Rekapitulace stavby'!AN17="","",'Rekapitulace stavby'!AN17)</f>
        <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38</v>
      </c>
      <c r="E23" s="41"/>
      <c r="F23" s="41"/>
      <c r="G23" s="41"/>
      <c r="H23" s="41"/>
      <c r="I23" s="105"/>
      <c r="J23" s="41"/>
      <c r="K23" s="44"/>
    </row>
    <row r="24" spans="2:11" s="6" customFormat="1" ht="22.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39</v>
      </c>
      <c r="E27" s="41"/>
      <c r="F27" s="41"/>
      <c r="G27" s="41"/>
      <c r="H27" s="41"/>
      <c r="I27" s="105"/>
      <c r="J27" s="115">
        <f>ROUND(J82,2)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41</v>
      </c>
      <c r="G29" s="41"/>
      <c r="H29" s="41"/>
      <c r="I29" s="116" t="s">
        <v>40</v>
      </c>
      <c r="J29" s="45" t="s">
        <v>42</v>
      </c>
      <c r="K29" s="44"/>
    </row>
    <row r="30" spans="2:11" s="1" customFormat="1" ht="14.45" customHeight="1" x14ac:dyDescent="0.3">
      <c r="B30" s="40"/>
      <c r="C30" s="41"/>
      <c r="D30" s="48" t="s">
        <v>43</v>
      </c>
      <c r="E30" s="48" t="s">
        <v>44</v>
      </c>
      <c r="F30" s="117">
        <f>ROUND(SUM(BE82:BE161), 2)</f>
        <v>0</v>
      </c>
      <c r="G30" s="41"/>
      <c r="H30" s="41"/>
      <c r="I30" s="118">
        <v>0.21</v>
      </c>
      <c r="J30" s="117">
        <f>ROUND(ROUND((SUM(BE82:BE161)), 2)*I30, 2)</f>
        <v>0</v>
      </c>
      <c r="K30" s="44"/>
    </row>
    <row r="31" spans="2:11" s="1" customFormat="1" ht="14.45" customHeight="1" x14ac:dyDescent="0.3">
      <c r="B31" s="40"/>
      <c r="C31" s="41"/>
      <c r="D31" s="41"/>
      <c r="E31" s="48" t="s">
        <v>45</v>
      </c>
      <c r="F31" s="117">
        <f>ROUND(SUM(BF82:BF161), 2)</f>
        <v>0</v>
      </c>
      <c r="G31" s="41"/>
      <c r="H31" s="41"/>
      <c r="I31" s="118">
        <v>0.15</v>
      </c>
      <c r="J31" s="117">
        <f>ROUND(ROUND((SUM(BF82:BF161)), 2)*I31, 2)</f>
        <v>0</v>
      </c>
      <c r="K31" s="44"/>
    </row>
    <row r="32" spans="2:11" s="1" customFormat="1" ht="14.45" hidden="1" customHeight="1" x14ac:dyDescent="0.3">
      <c r="B32" s="40"/>
      <c r="C32" s="41"/>
      <c r="D32" s="41"/>
      <c r="E32" s="48" t="s">
        <v>46</v>
      </c>
      <c r="F32" s="117">
        <f>ROUND(SUM(BG82:BG161), 2)</f>
        <v>0</v>
      </c>
      <c r="G32" s="41"/>
      <c r="H32" s="41"/>
      <c r="I32" s="118">
        <v>0.21</v>
      </c>
      <c r="J32" s="117">
        <v>0</v>
      </c>
      <c r="K32" s="44"/>
    </row>
    <row r="33" spans="2:11" s="1" customFormat="1" ht="14.45" hidden="1" customHeight="1" x14ac:dyDescent="0.3">
      <c r="B33" s="40"/>
      <c r="C33" s="41"/>
      <c r="D33" s="41"/>
      <c r="E33" s="48" t="s">
        <v>47</v>
      </c>
      <c r="F33" s="117">
        <f>ROUND(SUM(BH82:BH161), 2)</f>
        <v>0</v>
      </c>
      <c r="G33" s="41"/>
      <c r="H33" s="41"/>
      <c r="I33" s="118">
        <v>0.15</v>
      </c>
      <c r="J33" s="117">
        <v>0</v>
      </c>
      <c r="K33" s="44"/>
    </row>
    <row r="34" spans="2:11" s="1" customFormat="1" ht="14.45" hidden="1" customHeight="1" x14ac:dyDescent="0.3">
      <c r="B34" s="40"/>
      <c r="C34" s="41"/>
      <c r="D34" s="41"/>
      <c r="E34" s="48" t="s">
        <v>48</v>
      </c>
      <c r="F34" s="117">
        <f>ROUND(SUM(BI82:BI161),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49</v>
      </c>
      <c r="E36" s="70"/>
      <c r="F36" s="70"/>
      <c r="G36" s="121" t="s">
        <v>50</v>
      </c>
      <c r="H36" s="122" t="s">
        <v>51</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100</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22.5" customHeight="1" x14ac:dyDescent="0.3">
      <c r="B45" s="40"/>
      <c r="C45" s="41"/>
      <c r="D45" s="41"/>
      <c r="E45" s="360" t="str">
        <f>E7</f>
        <v>Modernizace sil. II/315, křižovatka s III/36016 - Hrádek</v>
      </c>
      <c r="F45" s="361"/>
      <c r="G45" s="361"/>
      <c r="H45" s="361"/>
      <c r="I45" s="105"/>
      <c r="J45" s="41"/>
      <c r="K45" s="44"/>
    </row>
    <row r="46" spans="2:11" s="1" customFormat="1" ht="14.45" customHeight="1" x14ac:dyDescent="0.3">
      <c r="B46" s="40"/>
      <c r="C46" s="36" t="s">
        <v>98</v>
      </c>
      <c r="D46" s="41"/>
      <c r="E46" s="41"/>
      <c r="F46" s="41"/>
      <c r="G46" s="41"/>
      <c r="H46" s="41"/>
      <c r="I46" s="105"/>
      <c r="J46" s="41"/>
      <c r="K46" s="44"/>
    </row>
    <row r="47" spans="2:11" s="1" customFormat="1" ht="23.25" customHeight="1" x14ac:dyDescent="0.3">
      <c r="B47" s="40"/>
      <c r="C47" s="41"/>
      <c r="D47" s="41"/>
      <c r="E47" s="362" t="str">
        <f>E9</f>
        <v>SO 000 - Vedlejší rozpočtové náklady</v>
      </c>
      <c r="F47" s="363"/>
      <c r="G47" s="363"/>
      <c r="H47" s="363"/>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25</v>
      </c>
      <c r="D49" s="41"/>
      <c r="E49" s="41"/>
      <c r="F49" s="34" t="str">
        <f>F12</f>
        <v xml:space="preserve"> </v>
      </c>
      <c r="G49" s="41"/>
      <c r="H49" s="41"/>
      <c r="I49" s="106" t="s">
        <v>27</v>
      </c>
      <c r="J49" s="107" t="str">
        <f>IF(J12="","",J12)</f>
        <v>25. 10. 2016</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31</v>
      </c>
      <c r="D51" s="41"/>
      <c r="E51" s="41"/>
      <c r="F51" s="34" t="str">
        <f>E15</f>
        <v xml:space="preserve"> </v>
      </c>
      <c r="G51" s="41"/>
      <c r="H51" s="41"/>
      <c r="I51" s="106" t="s">
        <v>36</v>
      </c>
      <c r="J51" s="34" t="str">
        <f>E21</f>
        <v xml:space="preserve"> </v>
      </c>
      <c r="K51" s="44"/>
    </row>
    <row r="52" spans="2:47" s="1" customFormat="1" ht="14.45" customHeight="1" x14ac:dyDescent="0.3">
      <c r="B52" s="40"/>
      <c r="C52" s="36" t="s">
        <v>34</v>
      </c>
      <c r="D52" s="41"/>
      <c r="E52" s="41"/>
      <c r="F52" s="34" t="str">
        <f>IF(E18="","",E18)</f>
        <v/>
      </c>
      <c r="G52" s="41"/>
      <c r="H52" s="41"/>
      <c r="I52" s="105"/>
      <c r="J52" s="41"/>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101</v>
      </c>
      <c r="D54" s="119"/>
      <c r="E54" s="119"/>
      <c r="F54" s="119"/>
      <c r="G54" s="119"/>
      <c r="H54" s="119"/>
      <c r="I54" s="130"/>
      <c r="J54" s="131" t="s">
        <v>102</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103</v>
      </c>
      <c r="D56" s="41"/>
      <c r="E56" s="41"/>
      <c r="F56" s="41"/>
      <c r="G56" s="41"/>
      <c r="H56" s="41"/>
      <c r="I56" s="105"/>
      <c r="J56" s="115">
        <f>J82</f>
        <v>0</v>
      </c>
      <c r="K56" s="44"/>
      <c r="AU56" s="23" t="s">
        <v>104</v>
      </c>
    </row>
    <row r="57" spans="2:47" s="7" customFormat="1" ht="24.95" customHeight="1" x14ac:dyDescent="0.3">
      <c r="B57" s="134"/>
      <c r="C57" s="135"/>
      <c r="D57" s="136" t="s">
        <v>105</v>
      </c>
      <c r="E57" s="137"/>
      <c r="F57" s="137"/>
      <c r="G57" s="137"/>
      <c r="H57" s="137"/>
      <c r="I57" s="138"/>
      <c r="J57" s="139">
        <f>J83</f>
        <v>0</v>
      </c>
      <c r="K57" s="140"/>
    </row>
    <row r="58" spans="2:47" s="8" customFormat="1" ht="19.899999999999999" customHeight="1" x14ac:dyDescent="0.3">
      <c r="B58" s="141"/>
      <c r="C58" s="142"/>
      <c r="D58" s="143" t="s">
        <v>106</v>
      </c>
      <c r="E58" s="144"/>
      <c r="F58" s="144"/>
      <c r="G58" s="144"/>
      <c r="H58" s="144"/>
      <c r="I58" s="145"/>
      <c r="J58" s="146">
        <f>J84</f>
        <v>0</v>
      </c>
      <c r="K58" s="147"/>
    </row>
    <row r="59" spans="2:47" s="8" customFormat="1" ht="19.899999999999999" customHeight="1" x14ac:dyDescent="0.3">
      <c r="B59" s="141"/>
      <c r="C59" s="142"/>
      <c r="D59" s="143" t="s">
        <v>107</v>
      </c>
      <c r="E59" s="144"/>
      <c r="F59" s="144"/>
      <c r="G59" s="144"/>
      <c r="H59" s="144"/>
      <c r="I59" s="145"/>
      <c r="J59" s="146">
        <f>J119</f>
        <v>0</v>
      </c>
      <c r="K59" s="147"/>
    </row>
    <row r="60" spans="2:47" s="8" customFormat="1" ht="19.899999999999999" customHeight="1" x14ac:dyDescent="0.3">
      <c r="B60" s="141"/>
      <c r="C60" s="142"/>
      <c r="D60" s="143" t="s">
        <v>108</v>
      </c>
      <c r="E60" s="144"/>
      <c r="F60" s="144"/>
      <c r="G60" s="144"/>
      <c r="H60" s="144"/>
      <c r="I60" s="145"/>
      <c r="J60" s="146">
        <f>J124</f>
        <v>0</v>
      </c>
      <c r="K60" s="147"/>
    </row>
    <row r="61" spans="2:47" s="8" customFormat="1" ht="19.899999999999999" customHeight="1" x14ac:dyDescent="0.3">
      <c r="B61" s="141"/>
      <c r="C61" s="142"/>
      <c r="D61" s="143" t="s">
        <v>109</v>
      </c>
      <c r="E61" s="144"/>
      <c r="F61" s="144"/>
      <c r="G61" s="144"/>
      <c r="H61" s="144"/>
      <c r="I61" s="145"/>
      <c r="J61" s="146">
        <f>J142</f>
        <v>0</v>
      </c>
      <c r="K61" s="147"/>
    </row>
    <row r="62" spans="2:47" s="8" customFormat="1" ht="19.899999999999999" customHeight="1" x14ac:dyDescent="0.3">
      <c r="B62" s="141"/>
      <c r="C62" s="142"/>
      <c r="D62" s="143" t="s">
        <v>110</v>
      </c>
      <c r="E62" s="144"/>
      <c r="F62" s="144"/>
      <c r="G62" s="144"/>
      <c r="H62" s="144"/>
      <c r="I62" s="145"/>
      <c r="J62" s="146">
        <f>J158</f>
        <v>0</v>
      </c>
      <c r="K62" s="147"/>
    </row>
    <row r="63" spans="2:47" s="1" customFormat="1" ht="21.75" customHeight="1" x14ac:dyDescent="0.3">
      <c r="B63" s="40"/>
      <c r="C63" s="41"/>
      <c r="D63" s="41"/>
      <c r="E63" s="41"/>
      <c r="F63" s="41"/>
      <c r="G63" s="41"/>
      <c r="H63" s="41"/>
      <c r="I63" s="105"/>
      <c r="J63" s="41"/>
      <c r="K63" s="44"/>
    </row>
    <row r="64" spans="2:47" s="1" customFormat="1" ht="6.95" customHeight="1" x14ac:dyDescent="0.3">
      <c r="B64" s="55"/>
      <c r="C64" s="56"/>
      <c r="D64" s="56"/>
      <c r="E64" s="56"/>
      <c r="F64" s="56"/>
      <c r="G64" s="56"/>
      <c r="H64" s="56"/>
      <c r="I64" s="126"/>
      <c r="J64" s="56"/>
      <c r="K64" s="57"/>
    </row>
    <row r="68" spans="2:12" s="1" customFormat="1" ht="6.95" customHeight="1" x14ac:dyDescent="0.3">
      <c r="B68" s="58"/>
      <c r="C68" s="59"/>
      <c r="D68" s="59"/>
      <c r="E68" s="59"/>
      <c r="F68" s="59"/>
      <c r="G68" s="59"/>
      <c r="H68" s="59"/>
      <c r="I68" s="127"/>
      <c r="J68" s="59"/>
      <c r="K68" s="59"/>
      <c r="L68" s="40"/>
    </row>
    <row r="69" spans="2:12" s="1" customFormat="1" ht="36.950000000000003" customHeight="1" x14ac:dyDescent="0.3">
      <c r="B69" s="40"/>
      <c r="C69" s="60" t="s">
        <v>111</v>
      </c>
      <c r="L69" s="40"/>
    </row>
    <row r="70" spans="2:12" s="1" customFormat="1" ht="6.95" customHeight="1" x14ac:dyDescent="0.3">
      <c r="B70" s="40"/>
      <c r="L70" s="40"/>
    </row>
    <row r="71" spans="2:12" s="1" customFormat="1" ht="14.45" customHeight="1" x14ac:dyDescent="0.3">
      <c r="B71" s="40"/>
      <c r="C71" s="62" t="s">
        <v>19</v>
      </c>
      <c r="L71" s="40"/>
    </row>
    <row r="72" spans="2:12" s="1" customFormat="1" ht="22.5" customHeight="1" x14ac:dyDescent="0.3">
      <c r="B72" s="40"/>
      <c r="E72" s="356" t="str">
        <f>E7</f>
        <v>Modernizace sil. II/315, křižovatka s III/36016 - Hrádek</v>
      </c>
      <c r="F72" s="357"/>
      <c r="G72" s="357"/>
      <c r="H72" s="357"/>
      <c r="L72" s="40"/>
    </row>
    <row r="73" spans="2:12" s="1" customFormat="1" ht="14.45" customHeight="1" x14ac:dyDescent="0.3">
      <c r="B73" s="40"/>
      <c r="C73" s="62" t="s">
        <v>98</v>
      </c>
      <c r="L73" s="40"/>
    </row>
    <row r="74" spans="2:12" s="1" customFormat="1" ht="23.25" customHeight="1" x14ac:dyDescent="0.3">
      <c r="B74" s="40"/>
      <c r="E74" s="326" t="str">
        <f>E9</f>
        <v>SO 000 - Vedlejší rozpočtové náklady</v>
      </c>
      <c r="F74" s="358"/>
      <c r="G74" s="358"/>
      <c r="H74" s="358"/>
      <c r="L74" s="40"/>
    </row>
    <row r="75" spans="2:12" s="1" customFormat="1" ht="6.95" customHeight="1" x14ac:dyDescent="0.3">
      <c r="B75" s="40"/>
      <c r="L75" s="40"/>
    </row>
    <row r="76" spans="2:12" s="1" customFormat="1" ht="18" customHeight="1" x14ac:dyDescent="0.3">
      <c r="B76" s="40"/>
      <c r="C76" s="62" t="s">
        <v>25</v>
      </c>
      <c r="F76" s="148" t="str">
        <f>F12</f>
        <v xml:space="preserve"> </v>
      </c>
      <c r="I76" s="149" t="s">
        <v>27</v>
      </c>
      <c r="J76" s="66" t="str">
        <f>IF(J12="","",J12)</f>
        <v>25. 10. 2016</v>
      </c>
      <c r="L76" s="40"/>
    </row>
    <row r="77" spans="2:12" s="1" customFormat="1" ht="6.95" customHeight="1" x14ac:dyDescent="0.3">
      <c r="B77" s="40"/>
      <c r="L77" s="40"/>
    </row>
    <row r="78" spans="2:12" s="1" customFormat="1" ht="15" x14ac:dyDescent="0.3">
      <c r="B78" s="40"/>
      <c r="C78" s="62" t="s">
        <v>31</v>
      </c>
      <c r="F78" s="148" t="str">
        <f>E15</f>
        <v xml:space="preserve"> </v>
      </c>
      <c r="I78" s="149" t="s">
        <v>36</v>
      </c>
      <c r="J78" s="148" t="str">
        <f>E21</f>
        <v xml:space="preserve"> </v>
      </c>
      <c r="L78" s="40"/>
    </row>
    <row r="79" spans="2:12" s="1" customFormat="1" ht="14.45" customHeight="1" x14ac:dyDescent="0.3">
      <c r="B79" s="40"/>
      <c r="C79" s="62" t="s">
        <v>34</v>
      </c>
      <c r="F79" s="148" t="str">
        <f>IF(E18="","",E18)</f>
        <v/>
      </c>
      <c r="L79" s="40"/>
    </row>
    <row r="80" spans="2:12" s="1" customFormat="1" ht="10.35" customHeight="1" x14ac:dyDescent="0.3">
      <c r="B80" s="40"/>
      <c r="L80" s="40"/>
    </row>
    <row r="81" spans="2:65" s="9" customFormat="1" ht="29.25" customHeight="1" x14ac:dyDescent="0.3">
      <c r="B81" s="150"/>
      <c r="C81" s="151" t="s">
        <v>112</v>
      </c>
      <c r="D81" s="152" t="s">
        <v>58</v>
      </c>
      <c r="E81" s="152" t="s">
        <v>54</v>
      </c>
      <c r="F81" s="152" t="s">
        <v>113</v>
      </c>
      <c r="G81" s="152" t="s">
        <v>114</v>
      </c>
      <c r="H81" s="152" t="s">
        <v>115</v>
      </c>
      <c r="I81" s="153" t="s">
        <v>116</v>
      </c>
      <c r="J81" s="152" t="s">
        <v>102</v>
      </c>
      <c r="K81" s="154" t="s">
        <v>117</v>
      </c>
      <c r="L81" s="150"/>
      <c r="M81" s="72" t="s">
        <v>118</v>
      </c>
      <c r="N81" s="73" t="s">
        <v>43</v>
      </c>
      <c r="O81" s="73" t="s">
        <v>119</v>
      </c>
      <c r="P81" s="73" t="s">
        <v>120</v>
      </c>
      <c r="Q81" s="73" t="s">
        <v>121</v>
      </c>
      <c r="R81" s="73" t="s">
        <v>122</v>
      </c>
      <c r="S81" s="73" t="s">
        <v>123</v>
      </c>
      <c r="T81" s="74" t="s">
        <v>124</v>
      </c>
    </row>
    <row r="82" spans="2:65" s="1" customFormat="1" ht="29.25" customHeight="1" x14ac:dyDescent="0.35">
      <c r="B82" s="40"/>
      <c r="C82" s="76" t="s">
        <v>103</v>
      </c>
      <c r="J82" s="155">
        <f>BK82</f>
        <v>0</v>
      </c>
      <c r="L82" s="40"/>
      <c r="M82" s="75"/>
      <c r="N82" s="67"/>
      <c r="O82" s="67"/>
      <c r="P82" s="156">
        <f>P83</f>
        <v>0</v>
      </c>
      <c r="Q82" s="67"/>
      <c r="R82" s="156">
        <f>R83</f>
        <v>0</v>
      </c>
      <c r="S82" s="67"/>
      <c r="T82" s="157">
        <f>T83</f>
        <v>0</v>
      </c>
      <c r="AT82" s="23" t="s">
        <v>72</v>
      </c>
      <c r="AU82" s="23" t="s">
        <v>104</v>
      </c>
      <c r="BK82" s="158">
        <f>BK83</f>
        <v>0</v>
      </c>
    </row>
    <row r="83" spans="2:65" s="10" customFormat="1" ht="37.35" customHeight="1" x14ac:dyDescent="0.35">
      <c r="B83" s="159"/>
      <c r="D83" s="160" t="s">
        <v>72</v>
      </c>
      <c r="E83" s="161" t="s">
        <v>125</v>
      </c>
      <c r="F83" s="161" t="s">
        <v>79</v>
      </c>
      <c r="I83" s="162"/>
      <c r="J83" s="163">
        <f>BK83</f>
        <v>0</v>
      </c>
      <c r="L83" s="159"/>
      <c r="M83" s="164"/>
      <c r="N83" s="165"/>
      <c r="O83" s="165"/>
      <c r="P83" s="166">
        <f>P84+P119+P124+P142+P158</f>
        <v>0</v>
      </c>
      <c r="Q83" s="165"/>
      <c r="R83" s="166">
        <f>R84+R119+R124+R142+R158</f>
        <v>0</v>
      </c>
      <c r="S83" s="165"/>
      <c r="T83" s="167">
        <f>T84+T119+T124+T142+T158</f>
        <v>0</v>
      </c>
      <c r="AR83" s="160" t="s">
        <v>24</v>
      </c>
      <c r="AT83" s="168" t="s">
        <v>72</v>
      </c>
      <c r="AU83" s="168" t="s">
        <v>73</v>
      </c>
      <c r="AY83" s="160" t="s">
        <v>126</v>
      </c>
      <c r="BK83" s="169">
        <f>BK84+BK119+BK124+BK142+BK158</f>
        <v>0</v>
      </c>
    </row>
    <row r="84" spans="2:65" s="10" customFormat="1" ht="19.899999999999999" customHeight="1" x14ac:dyDescent="0.3">
      <c r="B84" s="159"/>
      <c r="D84" s="170" t="s">
        <v>72</v>
      </c>
      <c r="E84" s="171" t="s">
        <v>127</v>
      </c>
      <c r="F84" s="171" t="s">
        <v>128</v>
      </c>
      <c r="I84" s="162"/>
      <c r="J84" s="172">
        <f>BK84</f>
        <v>0</v>
      </c>
      <c r="L84" s="159"/>
      <c r="M84" s="164"/>
      <c r="N84" s="165"/>
      <c r="O84" s="165"/>
      <c r="P84" s="166">
        <f>SUM(P85:P118)</f>
        <v>0</v>
      </c>
      <c r="Q84" s="165"/>
      <c r="R84" s="166">
        <f>SUM(R85:R118)</f>
        <v>0</v>
      </c>
      <c r="S84" s="165"/>
      <c r="T84" s="167">
        <f>SUM(T85:T118)</f>
        <v>0</v>
      </c>
      <c r="AR84" s="160" t="s">
        <v>24</v>
      </c>
      <c r="AT84" s="168" t="s">
        <v>72</v>
      </c>
      <c r="AU84" s="168" t="s">
        <v>24</v>
      </c>
      <c r="AY84" s="160" t="s">
        <v>126</v>
      </c>
      <c r="BK84" s="169">
        <f>SUM(BK85:BK118)</f>
        <v>0</v>
      </c>
    </row>
    <row r="85" spans="2:65" s="1" customFormat="1" ht="22.5" customHeight="1" x14ac:dyDescent="0.3">
      <c r="B85" s="173"/>
      <c r="C85" s="174" t="s">
        <v>24</v>
      </c>
      <c r="D85" s="174" t="s">
        <v>129</v>
      </c>
      <c r="E85" s="175" t="s">
        <v>130</v>
      </c>
      <c r="F85" s="176" t="s">
        <v>131</v>
      </c>
      <c r="G85" s="177" t="s">
        <v>132</v>
      </c>
      <c r="H85" s="178">
        <v>45</v>
      </c>
      <c r="I85" s="179"/>
      <c r="J85" s="180">
        <f>ROUND(I85*H85,2)</f>
        <v>0</v>
      </c>
      <c r="K85" s="176" t="s">
        <v>198</v>
      </c>
      <c r="L85" s="40"/>
      <c r="M85" s="181" t="s">
        <v>5</v>
      </c>
      <c r="N85" s="182" t="s">
        <v>44</v>
      </c>
      <c r="O85" s="41"/>
      <c r="P85" s="183">
        <f>O85*H85</f>
        <v>0</v>
      </c>
      <c r="Q85" s="183">
        <v>0</v>
      </c>
      <c r="R85" s="183">
        <f>Q85*H85</f>
        <v>0</v>
      </c>
      <c r="S85" s="183">
        <v>0</v>
      </c>
      <c r="T85" s="184">
        <f>S85*H85</f>
        <v>0</v>
      </c>
      <c r="AR85" s="23" t="s">
        <v>133</v>
      </c>
      <c r="AT85" s="23" t="s">
        <v>129</v>
      </c>
      <c r="AU85" s="23" t="s">
        <v>82</v>
      </c>
      <c r="AY85" s="23" t="s">
        <v>126</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133</v>
      </c>
      <c r="BM85" s="23" t="s">
        <v>134</v>
      </c>
    </row>
    <row r="86" spans="2:65" s="1" customFormat="1" x14ac:dyDescent="0.3">
      <c r="B86" s="40"/>
      <c r="D86" s="186" t="s">
        <v>135</v>
      </c>
      <c r="F86" s="187" t="s">
        <v>131</v>
      </c>
      <c r="I86" s="188"/>
      <c r="L86" s="40"/>
      <c r="M86" s="189"/>
      <c r="N86" s="41"/>
      <c r="O86" s="41"/>
      <c r="P86" s="41"/>
      <c r="Q86" s="41"/>
      <c r="R86" s="41"/>
      <c r="S86" s="41"/>
      <c r="T86" s="69"/>
      <c r="AT86" s="23" t="s">
        <v>135</v>
      </c>
      <c r="AU86" s="23" t="s">
        <v>82</v>
      </c>
    </row>
    <row r="87" spans="2:65" s="1" customFormat="1" ht="67.5" x14ac:dyDescent="0.3">
      <c r="B87" s="40"/>
      <c r="D87" s="186" t="s">
        <v>136</v>
      </c>
      <c r="F87" s="190" t="s">
        <v>137</v>
      </c>
      <c r="I87" s="188"/>
      <c r="L87" s="40"/>
      <c r="M87" s="189"/>
      <c r="N87" s="41"/>
      <c r="O87" s="41"/>
      <c r="P87" s="41"/>
      <c r="Q87" s="41"/>
      <c r="R87" s="41"/>
      <c r="S87" s="41"/>
      <c r="T87" s="69"/>
      <c r="AT87" s="23" t="s">
        <v>136</v>
      </c>
      <c r="AU87" s="23" t="s">
        <v>82</v>
      </c>
    </row>
    <row r="88" spans="2:65" s="11" customFormat="1" x14ac:dyDescent="0.3">
      <c r="B88" s="191"/>
      <c r="D88" s="192" t="s">
        <v>138</v>
      </c>
      <c r="E88" s="193" t="s">
        <v>5</v>
      </c>
      <c r="F88" s="194" t="s">
        <v>139</v>
      </c>
      <c r="H88" s="195">
        <v>45</v>
      </c>
      <c r="I88" s="196"/>
      <c r="L88" s="191"/>
      <c r="M88" s="197"/>
      <c r="N88" s="198"/>
      <c r="O88" s="198"/>
      <c r="P88" s="198"/>
      <c r="Q88" s="198"/>
      <c r="R88" s="198"/>
      <c r="S88" s="198"/>
      <c r="T88" s="199"/>
      <c r="AT88" s="200" t="s">
        <v>138</v>
      </c>
      <c r="AU88" s="200" t="s">
        <v>82</v>
      </c>
      <c r="AV88" s="11" t="s">
        <v>82</v>
      </c>
      <c r="AW88" s="11" t="s">
        <v>37</v>
      </c>
      <c r="AX88" s="11" t="s">
        <v>24</v>
      </c>
      <c r="AY88" s="200" t="s">
        <v>126</v>
      </c>
    </row>
    <row r="89" spans="2:65" s="1" customFormat="1" ht="22.5" customHeight="1" x14ac:dyDescent="0.3">
      <c r="B89" s="173"/>
      <c r="C89" s="174" t="s">
        <v>82</v>
      </c>
      <c r="D89" s="174" t="s">
        <v>129</v>
      </c>
      <c r="E89" s="175" t="s">
        <v>140</v>
      </c>
      <c r="F89" s="176" t="s">
        <v>141</v>
      </c>
      <c r="G89" s="177" t="s">
        <v>132</v>
      </c>
      <c r="H89" s="178">
        <v>705</v>
      </c>
      <c r="I89" s="179"/>
      <c r="J89" s="180">
        <f>ROUND(I89*H89,2)</f>
        <v>0</v>
      </c>
      <c r="K89" s="176" t="s">
        <v>198</v>
      </c>
      <c r="L89" s="40"/>
      <c r="M89" s="181" t="s">
        <v>5</v>
      </c>
      <c r="N89" s="182" t="s">
        <v>44</v>
      </c>
      <c r="O89" s="41"/>
      <c r="P89" s="183">
        <f>O89*H89</f>
        <v>0</v>
      </c>
      <c r="Q89" s="183">
        <v>0</v>
      </c>
      <c r="R89" s="183">
        <f>Q89*H89</f>
        <v>0</v>
      </c>
      <c r="S89" s="183">
        <v>0</v>
      </c>
      <c r="T89" s="184">
        <f>S89*H89</f>
        <v>0</v>
      </c>
      <c r="AR89" s="23" t="s">
        <v>133</v>
      </c>
      <c r="AT89" s="23" t="s">
        <v>129</v>
      </c>
      <c r="AU89" s="23" t="s">
        <v>82</v>
      </c>
      <c r="AY89" s="23" t="s">
        <v>126</v>
      </c>
      <c r="BE89" s="185">
        <f>IF(N89="základní",J89,0)</f>
        <v>0</v>
      </c>
      <c r="BF89" s="185">
        <f>IF(N89="snížená",J89,0)</f>
        <v>0</v>
      </c>
      <c r="BG89" s="185">
        <f>IF(N89="zákl. přenesená",J89,0)</f>
        <v>0</v>
      </c>
      <c r="BH89" s="185">
        <f>IF(N89="sníž. přenesená",J89,0)</f>
        <v>0</v>
      </c>
      <c r="BI89" s="185">
        <f>IF(N89="nulová",J89,0)</f>
        <v>0</v>
      </c>
      <c r="BJ89" s="23" t="s">
        <v>24</v>
      </c>
      <c r="BK89" s="185">
        <f>ROUND(I89*H89,2)</f>
        <v>0</v>
      </c>
      <c r="BL89" s="23" t="s">
        <v>133</v>
      </c>
      <c r="BM89" s="23" t="s">
        <v>142</v>
      </c>
    </row>
    <row r="90" spans="2:65" s="1" customFormat="1" ht="27" x14ac:dyDescent="0.3">
      <c r="B90" s="40"/>
      <c r="D90" s="186" t="s">
        <v>135</v>
      </c>
      <c r="F90" s="187" t="s">
        <v>143</v>
      </c>
      <c r="I90" s="188"/>
      <c r="L90" s="40"/>
      <c r="M90" s="189"/>
      <c r="N90" s="41"/>
      <c r="O90" s="41"/>
      <c r="P90" s="41"/>
      <c r="Q90" s="41"/>
      <c r="R90" s="41"/>
      <c r="S90" s="41"/>
      <c r="T90" s="69"/>
      <c r="AT90" s="23" t="s">
        <v>135</v>
      </c>
      <c r="AU90" s="23" t="s">
        <v>82</v>
      </c>
    </row>
    <row r="91" spans="2:65" s="1" customFormat="1" ht="81" x14ac:dyDescent="0.3">
      <c r="B91" s="40"/>
      <c r="D91" s="186" t="s">
        <v>136</v>
      </c>
      <c r="F91" s="190" t="s">
        <v>144</v>
      </c>
      <c r="I91" s="188"/>
      <c r="L91" s="40"/>
      <c r="M91" s="189"/>
      <c r="N91" s="41"/>
      <c r="O91" s="41"/>
      <c r="P91" s="41"/>
      <c r="Q91" s="41"/>
      <c r="R91" s="41"/>
      <c r="S91" s="41"/>
      <c r="T91" s="69"/>
      <c r="AT91" s="23" t="s">
        <v>136</v>
      </c>
      <c r="AU91" s="23" t="s">
        <v>82</v>
      </c>
    </row>
    <row r="92" spans="2:65" s="11" customFormat="1" x14ac:dyDescent="0.3">
      <c r="B92" s="191"/>
      <c r="D92" s="192" t="s">
        <v>138</v>
      </c>
      <c r="E92" s="193" t="s">
        <v>5</v>
      </c>
      <c r="F92" s="194" t="s">
        <v>145</v>
      </c>
      <c r="H92" s="195">
        <v>705</v>
      </c>
      <c r="I92" s="196"/>
      <c r="L92" s="191"/>
      <c r="M92" s="197"/>
      <c r="N92" s="198"/>
      <c r="O92" s="198"/>
      <c r="P92" s="198"/>
      <c r="Q92" s="198"/>
      <c r="R92" s="198"/>
      <c r="S92" s="198"/>
      <c r="T92" s="199"/>
      <c r="AT92" s="200" t="s">
        <v>138</v>
      </c>
      <c r="AU92" s="200" t="s">
        <v>82</v>
      </c>
      <c r="AV92" s="11" t="s">
        <v>82</v>
      </c>
      <c r="AW92" s="11" t="s">
        <v>37</v>
      </c>
      <c r="AX92" s="11" t="s">
        <v>24</v>
      </c>
      <c r="AY92" s="200" t="s">
        <v>126</v>
      </c>
    </row>
    <row r="93" spans="2:65" s="1" customFormat="1" ht="22.5" customHeight="1" x14ac:dyDescent="0.3">
      <c r="B93" s="173"/>
      <c r="C93" s="174" t="s">
        <v>146</v>
      </c>
      <c r="D93" s="174" t="s">
        <v>129</v>
      </c>
      <c r="E93" s="175" t="s">
        <v>147</v>
      </c>
      <c r="F93" s="176" t="s">
        <v>141</v>
      </c>
      <c r="G93" s="177" t="s">
        <v>132</v>
      </c>
      <c r="H93" s="178">
        <v>705</v>
      </c>
      <c r="I93" s="179"/>
      <c r="J93" s="180">
        <f>ROUND(I93*H93,2)</f>
        <v>0</v>
      </c>
      <c r="K93" s="176" t="s">
        <v>198</v>
      </c>
      <c r="L93" s="40"/>
      <c r="M93" s="181" t="s">
        <v>5</v>
      </c>
      <c r="N93" s="182" t="s">
        <v>44</v>
      </c>
      <c r="O93" s="41"/>
      <c r="P93" s="183">
        <f>O93*H93</f>
        <v>0</v>
      </c>
      <c r="Q93" s="183">
        <v>0</v>
      </c>
      <c r="R93" s="183">
        <f>Q93*H93</f>
        <v>0</v>
      </c>
      <c r="S93" s="183">
        <v>0</v>
      </c>
      <c r="T93" s="184">
        <f>S93*H93</f>
        <v>0</v>
      </c>
      <c r="AR93" s="23" t="s">
        <v>133</v>
      </c>
      <c r="AT93" s="23" t="s">
        <v>129</v>
      </c>
      <c r="AU93" s="23" t="s">
        <v>82</v>
      </c>
      <c r="AY93" s="23" t="s">
        <v>126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133</v>
      </c>
      <c r="BM93" s="23" t="s">
        <v>148</v>
      </c>
    </row>
    <row r="94" spans="2:65" s="1" customFormat="1" ht="27" x14ac:dyDescent="0.3">
      <c r="B94" s="40"/>
      <c r="D94" s="186" t="s">
        <v>135</v>
      </c>
      <c r="F94" s="187" t="s">
        <v>143</v>
      </c>
      <c r="I94" s="188"/>
      <c r="L94" s="40"/>
      <c r="M94" s="189"/>
      <c r="N94" s="41"/>
      <c r="O94" s="41"/>
      <c r="P94" s="41"/>
      <c r="Q94" s="41"/>
      <c r="R94" s="41"/>
      <c r="S94" s="41"/>
      <c r="T94" s="69"/>
      <c r="AT94" s="23" t="s">
        <v>135</v>
      </c>
      <c r="AU94" s="23" t="s">
        <v>82</v>
      </c>
    </row>
    <row r="95" spans="2:65" s="1" customFormat="1" ht="67.5" x14ac:dyDescent="0.3">
      <c r="B95" s="40"/>
      <c r="D95" s="186" t="s">
        <v>136</v>
      </c>
      <c r="F95" s="190" t="s">
        <v>149</v>
      </c>
      <c r="I95" s="188"/>
      <c r="L95" s="40"/>
      <c r="M95" s="189"/>
      <c r="N95" s="41"/>
      <c r="O95" s="41"/>
      <c r="P95" s="41"/>
      <c r="Q95" s="41"/>
      <c r="R95" s="41"/>
      <c r="S95" s="41"/>
      <c r="T95" s="69"/>
      <c r="AT95" s="23" t="s">
        <v>136</v>
      </c>
      <c r="AU95" s="23" t="s">
        <v>82</v>
      </c>
    </row>
    <row r="96" spans="2:65" s="11" customFormat="1" x14ac:dyDescent="0.3">
      <c r="B96" s="191"/>
      <c r="D96" s="192" t="s">
        <v>138</v>
      </c>
      <c r="E96" s="193" t="s">
        <v>5</v>
      </c>
      <c r="F96" s="194" t="s">
        <v>145</v>
      </c>
      <c r="H96" s="195">
        <v>705</v>
      </c>
      <c r="I96" s="196"/>
      <c r="L96" s="191"/>
      <c r="M96" s="197"/>
      <c r="N96" s="198"/>
      <c r="O96" s="198"/>
      <c r="P96" s="198"/>
      <c r="Q96" s="198"/>
      <c r="R96" s="198"/>
      <c r="S96" s="198"/>
      <c r="T96" s="199"/>
      <c r="AT96" s="200" t="s">
        <v>138</v>
      </c>
      <c r="AU96" s="200" t="s">
        <v>82</v>
      </c>
      <c r="AV96" s="11" t="s">
        <v>82</v>
      </c>
      <c r="AW96" s="11" t="s">
        <v>37</v>
      </c>
      <c r="AX96" s="11" t="s">
        <v>24</v>
      </c>
      <c r="AY96" s="200" t="s">
        <v>126</v>
      </c>
    </row>
    <row r="97" spans="2:65" s="1" customFormat="1" ht="22.5" customHeight="1" x14ac:dyDescent="0.3">
      <c r="B97" s="173"/>
      <c r="C97" s="174" t="s">
        <v>133</v>
      </c>
      <c r="D97" s="174" t="s">
        <v>129</v>
      </c>
      <c r="E97" s="175" t="s">
        <v>150</v>
      </c>
      <c r="F97" s="176" t="s">
        <v>151</v>
      </c>
      <c r="G97" s="177" t="s">
        <v>152</v>
      </c>
      <c r="H97" s="178">
        <v>1</v>
      </c>
      <c r="I97" s="179"/>
      <c r="J97" s="180">
        <f>ROUND(I97*H97,2)</f>
        <v>0</v>
      </c>
      <c r="K97" s="176" t="s">
        <v>198</v>
      </c>
      <c r="L97" s="40"/>
      <c r="M97" s="181" t="s">
        <v>5</v>
      </c>
      <c r="N97" s="182" t="s">
        <v>44</v>
      </c>
      <c r="O97" s="41"/>
      <c r="P97" s="183">
        <f>O97*H97</f>
        <v>0</v>
      </c>
      <c r="Q97" s="183">
        <v>0</v>
      </c>
      <c r="R97" s="183">
        <f>Q97*H97</f>
        <v>0</v>
      </c>
      <c r="S97" s="183">
        <v>0</v>
      </c>
      <c r="T97" s="184">
        <f>S97*H97</f>
        <v>0</v>
      </c>
      <c r="AR97" s="23" t="s">
        <v>133</v>
      </c>
      <c r="AT97" s="23" t="s">
        <v>129</v>
      </c>
      <c r="AU97" s="23" t="s">
        <v>82</v>
      </c>
      <c r="AY97" s="23" t="s">
        <v>126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133</v>
      </c>
      <c r="BM97" s="23" t="s">
        <v>153</v>
      </c>
    </row>
    <row r="98" spans="2:65" s="1" customFormat="1" x14ac:dyDescent="0.3">
      <c r="B98" s="40"/>
      <c r="D98" s="186" t="s">
        <v>135</v>
      </c>
      <c r="F98" s="187" t="s">
        <v>154</v>
      </c>
      <c r="I98" s="188"/>
      <c r="L98" s="40"/>
      <c r="M98" s="189"/>
      <c r="N98" s="41"/>
      <c r="O98" s="41"/>
      <c r="P98" s="41"/>
      <c r="Q98" s="41"/>
      <c r="R98" s="41"/>
      <c r="S98" s="41"/>
      <c r="T98" s="69"/>
      <c r="AT98" s="23" t="s">
        <v>135</v>
      </c>
      <c r="AU98" s="23" t="s">
        <v>82</v>
      </c>
    </row>
    <row r="99" spans="2:65" s="1" customFormat="1" ht="54" x14ac:dyDescent="0.3">
      <c r="B99" s="40"/>
      <c r="D99" s="186" t="s">
        <v>136</v>
      </c>
      <c r="F99" s="190" t="s">
        <v>155</v>
      </c>
      <c r="I99" s="188"/>
      <c r="L99" s="40"/>
      <c r="M99" s="189"/>
      <c r="N99" s="41"/>
      <c r="O99" s="41"/>
      <c r="P99" s="41"/>
      <c r="Q99" s="41"/>
      <c r="R99" s="41"/>
      <c r="S99" s="41"/>
      <c r="T99" s="69"/>
      <c r="AT99" s="23" t="s">
        <v>136</v>
      </c>
      <c r="AU99" s="23" t="s">
        <v>82</v>
      </c>
    </row>
    <row r="100" spans="2:65" s="11" customFormat="1" x14ac:dyDescent="0.3">
      <c r="B100" s="191"/>
      <c r="D100" s="192" t="s">
        <v>138</v>
      </c>
      <c r="E100" s="193" t="s">
        <v>5</v>
      </c>
      <c r="F100" s="194" t="s">
        <v>24</v>
      </c>
      <c r="H100" s="195">
        <v>1</v>
      </c>
      <c r="I100" s="196"/>
      <c r="L100" s="191"/>
      <c r="M100" s="197"/>
      <c r="N100" s="198"/>
      <c r="O100" s="198"/>
      <c r="P100" s="198"/>
      <c r="Q100" s="198"/>
      <c r="R100" s="198"/>
      <c r="S100" s="198"/>
      <c r="T100" s="199"/>
      <c r="AT100" s="200" t="s">
        <v>138</v>
      </c>
      <c r="AU100" s="200" t="s">
        <v>82</v>
      </c>
      <c r="AV100" s="11" t="s">
        <v>82</v>
      </c>
      <c r="AW100" s="11" t="s">
        <v>37</v>
      </c>
      <c r="AX100" s="11" t="s">
        <v>24</v>
      </c>
      <c r="AY100" s="200" t="s">
        <v>126</v>
      </c>
    </row>
    <row r="101" spans="2:65" s="1" customFormat="1" ht="22.5" customHeight="1" x14ac:dyDescent="0.3">
      <c r="B101" s="173"/>
      <c r="C101" s="174" t="s">
        <v>156</v>
      </c>
      <c r="D101" s="174" t="s">
        <v>129</v>
      </c>
      <c r="E101" s="175" t="s">
        <v>157</v>
      </c>
      <c r="F101" s="176" t="s">
        <v>158</v>
      </c>
      <c r="G101" s="177" t="s">
        <v>152</v>
      </c>
      <c r="H101" s="178">
        <v>1</v>
      </c>
      <c r="I101" s="179"/>
      <c r="J101" s="180">
        <f>ROUND(I101*H101,2)</f>
        <v>0</v>
      </c>
      <c r="K101" s="176" t="s">
        <v>198</v>
      </c>
      <c r="L101" s="40"/>
      <c r="M101" s="181" t="s">
        <v>5</v>
      </c>
      <c r="N101" s="182" t="s">
        <v>44</v>
      </c>
      <c r="O101" s="41"/>
      <c r="P101" s="183">
        <f>O101*H101</f>
        <v>0</v>
      </c>
      <c r="Q101" s="183">
        <v>0</v>
      </c>
      <c r="R101" s="183">
        <f>Q101*H101</f>
        <v>0</v>
      </c>
      <c r="S101" s="183">
        <v>0</v>
      </c>
      <c r="T101" s="184">
        <f>S101*H101</f>
        <v>0</v>
      </c>
      <c r="AR101" s="23" t="s">
        <v>133</v>
      </c>
      <c r="AT101" s="23" t="s">
        <v>129</v>
      </c>
      <c r="AU101" s="23" t="s">
        <v>82</v>
      </c>
      <c r="AY101" s="23" t="s">
        <v>126</v>
      </c>
      <c r="BE101" s="185">
        <f>IF(N101="základní",J101,0)</f>
        <v>0</v>
      </c>
      <c r="BF101" s="185">
        <f>IF(N101="snížená",J101,0)</f>
        <v>0</v>
      </c>
      <c r="BG101" s="185">
        <f>IF(N101="zákl. přenesená",J101,0)</f>
        <v>0</v>
      </c>
      <c r="BH101" s="185">
        <f>IF(N101="sníž. přenesená",J101,0)</f>
        <v>0</v>
      </c>
      <c r="BI101" s="185">
        <f>IF(N101="nulová",J101,0)</f>
        <v>0</v>
      </c>
      <c r="BJ101" s="23" t="s">
        <v>24</v>
      </c>
      <c r="BK101" s="185">
        <f>ROUND(I101*H101,2)</f>
        <v>0</v>
      </c>
      <c r="BL101" s="23" t="s">
        <v>133</v>
      </c>
      <c r="BM101" s="23" t="s">
        <v>159</v>
      </c>
    </row>
    <row r="102" spans="2:65" s="1" customFormat="1" x14ac:dyDescent="0.3">
      <c r="B102" s="40"/>
      <c r="D102" s="186" t="s">
        <v>135</v>
      </c>
      <c r="F102" s="187" t="s">
        <v>158</v>
      </c>
      <c r="I102" s="188"/>
      <c r="L102" s="40"/>
      <c r="M102" s="189"/>
      <c r="N102" s="41"/>
      <c r="O102" s="41"/>
      <c r="P102" s="41"/>
      <c r="Q102" s="41"/>
      <c r="R102" s="41"/>
      <c r="S102" s="41"/>
      <c r="T102" s="69"/>
      <c r="AT102" s="23" t="s">
        <v>135</v>
      </c>
      <c r="AU102" s="23" t="s">
        <v>82</v>
      </c>
    </row>
    <row r="103" spans="2:65" s="1" customFormat="1" ht="67.5" x14ac:dyDescent="0.3">
      <c r="B103" s="40"/>
      <c r="D103" s="186" t="s">
        <v>136</v>
      </c>
      <c r="F103" s="190" t="s">
        <v>160</v>
      </c>
      <c r="I103" s="188"/>
      <c r="L103" s="40"/>
      <c r="M103" s="189"/>
      <c r="N103" s="41"/>
      <c r="O103" s="41"/>
      <c r="P103" s="41"/>
      <c r="Q103" s="41"/>
      <c r="R103" s="41"/>
      <c r="S103" s="41"/>
      <c r="T103" s="69"/>
      <c r="AT103" s="23" t="s">
        <v>136</v>
      </c>
      <c r="AU103" s="23" t="s">
        <v>82</v>
      </c>
    </row>
    <row r="104" spans="2:65" s="11" customFormat="1" x14ac:dyDescent="0.3">
      <c r="B104" s="191"/>
      <c r="D104" s="192" t="s">
        <v>138</v>
      </c>
      <c r="E104" s="193" t="s">
        <v>5</v>
      </c>
      <c r="F104" s="194" t="s">
        <v>24</v>
      </c>
      <c r="H104" s="195">
        <v>1</v>
      </c>
      <c r="I104" s="196"/>
      <c r="L104" s="191"/>
      <c r="M104" s="197"/>
      <c r="N104" s="198"/>
      <c r="O104" s="198"/>
      <c r="P104" s="198"/>
      <c r="Q104" s="198"/>
      <c r="R104" s="198"/>
      <c r="S104" s="198"/>
      <c r="T104" s="199"/>
      <c r="AT104" s="200" t="s">
        <v>138</v>
      </c>
      <c r="AU104" s="200" t="s">
        <v>82</v>
      </c>
      <c r="AV104" s="11" t="s">
        <v>82</v>
      </c>
      <c r="AW104" s="11" t="s">
        <v>37</v>
      </c>
      <c r="AX104" s="11" t="s">
        <v>24</v>
      </c>
      <c r="AY104" s="200" t="s">
        <v>126</v>
      </c>
    </row>
    <row r="105" spans="2:65" s="1" customFormat="1" ht="22.5" customHeight="1" x14ac:dyDescent="0.3">
      <c r="B105" s="173"/>
      <c r="C105" s="174" t="s">
        <v>161</v>
      </c>
      <c r="D105" s="174" t="s">
        <v>129</v>
      </c>
      <c r="E105" s="175" t="s">
        <v>162</v>
      </c>
      <c r="F105" s="176" t="s">
        <v>163</v>
      </c>
      <c r="G105" s="177" t="s">
        <v>152</v>
      </c>
      <c r="H105" s="178">
        <v>1</v>
      </c>
      <c r="I105" s="179"/>
      <c r="J105" s="180">
        <f>ROUND(I105*H105,2)</f>
        <v>0</v>
      </c>
      <c r="K105" s="176" t="s">
        <v>198</v>
      </c>
      <c r="L105" s="40"/>
      <c r="M105" s="181" t="s">
        <v>5</v>
      </c>
      <c r="N105" s="182" t="s">
        <v>44</v>
      </c>
      <c r="O105" s="41"/>
      <c r="P105" s="183">
        <f>O105*H105</f>
        <v>0</v>
      </c>
      <c r="Q105" s="183">
        <v>0</v>
      </c>
      <c r="R105" s="183">
        <f>Q105*H105</f>
        <v>0</v>
      </c>
      <c r="S105" s="183">
        <v>0</v>
      </c>
      <c r="T105" s="184">
        <f>S105*H105</f>
        <v>0</v>
      </c>
      <c r="AR105" s="23" t="s">
        <v>133</v>
      </c>
      <c r="AT105" s="23" t="s">
        <v>129</v>
      </c>
      <c r="AU105" s="23" t="s">
        <v>82</v>
      </c>
      <c r="AY105" s="23" t="s">
        <v>126</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133</v>
      </c>
      <c r="BM105" s="23" t="s">
        <v>164</v>
      </c>
    </row>
    <row r="106" spans="2:65" s="1" customFormat="1" x14ac:dyDescent="0.3">
      <c r="B106" s="40"/>
      <c r="D106" s="186" t="s">
        <v>135</v>
      </c>
      <c r="F106" s="187" t="s">
        <v>163</v>
      </c>
      <c r="I106" s="188"/>
      <c r="L106" s="40"/>
      <c r="M106" s="189"/>
      <c r="N106" s="41"/>
      <c r="O106" s="41"/>
      <c r="P106" s="41"/>
      <c r="Q106" s="41"/>
      <c r="R106" s="41"/>
      <c r="S106" s="41"/>
      <c r="T106" s="69"/>
      <c r="AT106" s="23" t="s">
        <v>135</v>
      </c>
      <c r="AU106" s="23" t="s">
        <v>82</v>
      </c>
    </row>
    <row r="107" spans="2:65" s="1" customFormat="1" ht="40.5" x14ac:dyDescent="0.3">
      <c r="B107" s="40"/>
      <c r="D107" s="192" t="s">
        <v>136</v>
      </c>
      <c r="F107" s="201" t="s">
        <v>165</v>
      </c>
      <c r="I107" s="188"/>
      <c r="L107" s="40"/>
      <c r="M107" s="189"/>
      <c r="N107" s="41"/>
      <c r="O107" s="41"/>
      <c r="P107" s="41"/>
      <c r="Q107" s="41"/>
      <c r="R107" s="41"/>
      <c r="S107" s="41"/>
      <c r="T107" s="69"/>
      <c r="AT107" s="23" t="s">
        <v>136</v>
      </c>
      <c r="AU107" s="23" t="s">
        <v>82</v>
      </c>
    </row>
    <row r="108" spans="2:65" s="1" customFormat="1" ht="22.5" customHeight="1" x14ac:dyDescent="0.3">
      <c r="B108" s="173"/>
      <c r="C108" s="174" t="s">
        <v>166</v>
      </c>
      <c r="D108" s="174" t="s">
        <v>129</v>
      </c>
      <c r="E108" s="175" t="s">
        <v>167</v>
      </c>
      <c r="F108" s="176" t="s">
        <v>168</v>
      </c>
      <c r="G108" s="177" t="s">
        <v>152</v>
      </c>
      <c r="H108" s="178">
        <v>1</v>
      </c>
      <c r="I108" s="179"/>
      <c r="J108" s="180">
        <f>ROUND(I108*H108,2)</f>
        <v>0</v>
      </c>
      <c r="K108" s="176" t="s">
        <v>198</v>
      </c>
      <c r="L108" s="40"/>
      <c r="M108" s="181" t="s">
        <v>5</v>
      </c>
      <c r="N108" s="182" t="s">
        <v>44</v>
      </c>
      <c r="O108" s="41"/>
      <c r="P108" s="183">
        <f>O108*H108</f>
        <v>0</v>
      </c>
      <c r="Q108" s="183">
        <v>0</v>
      </c>
      <c r="R108" s="183">
        <f>Q108*H108</f>
        <v>0</v>
      </c>
      <c r="S108" s="183">
        <v>0</v>
      </c>
      <c r="T108" s="184">
        <f>S108*H108</f>
        <v>0</v>
      </c>
      <c r="AR108" s="23" t="s">
        <v>133</v>
      </c>
      <c r="AT108" s="23" t="s">
        <v>129</v>
      </c>
      <c r="AU108" s="23" t="s">
        <v>82</v>
      </c>
      <c r="AY108" s="23" t="s">
        <v>126</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133</v>
      </c>
      <c r="BM108" s="23" t="s">
        <v>169</v>
      </c>
    </row>
    <row r="109" spans="2:65" s="1" customFormat="1" x14ac:dyDescent="0.3">
      <c r="B109" s="40"/>
      <c r="D109" s="186" t="s">
        <v>135</v>
      </c>
      <c r="F109" s="187" t="s">
        <v>168</v>
      </c>
      <c r="I109" s="188"/>
      <c r="L109" s="40"/>
      <c r="M109" s="189"/>
      <c r="N109" s="41"/>
      <c r="O109" s="41"/>
      <c r="P109" s="41"/>
      <c r="Q109" s="41"/>
      <c r="R109" s="41"/>
      <c r="S109" s="41"/>
      <c r="T109" s="69"/>
      <c r="AT109" s="23" t="s">
        <v>135</v>
      </c>
      <c r="AU109" s="23" t="s">
        <v>82</v>
      </c>
    </row>
    <row r="110" spans="2:65" s="1" customFormat="1" ht="54" x14ac:dyDescent="0.3">
      <c r="B110" s="40"/>
      <c r="D110" s="192" t="s">
        <v>136</v>
      </c>
      <c r="F110" s="201" t="s">
        <v>170</v>
      </c>
      <c r="I110" s="188"/>
      <c r="L110" s="40"/>
      <c r="M110" s="189"/>
      <c r="N110" s="41"/>
      <c r="O110" s="41"/>
      <c r="P110" s="41"/>
      <c r="Q110" s="41"/>
      <c r="R110" s="41"/>
      <c r="S110" s="41"/>
      <c r="T110" s="69"/>
      <c r="AT110" s="23" t="s">
        <v>136</v>
      </c>
      <c r="AU110" s="23" t="s">
        <v>82</v>
      </c>
    </row>
    <row r="111" spans="2:65" s="1" customFormat="1" ht="22.5" customHeight="1" x14ac:dyDescent="0.3">
      <c r="B111" s="173"/>
      <c r="C111" s="174" t="s">
        <v>171</v>
      </c>
      <c r="D111" s="174" t="s">
        <v>129</v>
      </c>
      <c r="E111" s="175" t="s">
        <v>172</v>
      </c>
      <c r="F111" s="176" t="s">
        <v>173</v>
      </c>
      <c r="G111" s="177" t="s">
        <v>152</v>
      </c>
      <c r="H111" s="178">
        <v>1</v>
      </c>
      <c r="I111" s="179"/>
      <c r="J111" s="180">
        <f>ROUND(I111*H111,2)</f>
        <v>0</v>
      </c>
      <c r="K111" s="176" t="s">
        <v>198</v>
      </c>
      <c r="L111" s="40"/>
      <c r="M111" s="181" t="s">
        <v>5</v>
      </c>
      <c r="N111" s="182" t="s">
        <v>44</v>
      </c>
      <c r="O111" s="41"/>
      <c r="P111" s="183">
        <f>O111*H111</f>
        <v>0</v>
      </c>
      <c r="Q111" s="183">
        <v>0</v>
      </c>
      <c r="R111" s="183">
        <f>Q111*H111</f>
        <v>0</v>
      </c>
      <c r="S111" s="183">
        <v>0</v>
      </c>
      <c r="T111" s="184">
        <f>S111*H111</f>
        <v>0</v>
      </c>
      <c r="AR111" s="23" t="s">
        <v>133</v>
      </c>
      <c r="AT111" s="23" t="s">
        <v>129</v>
      </c>
      <c r="AU111" s="23" t="s">
        <v>82</v>
      </c>
      <c r="AY111" s="23" t="s">
        <v>126</v>
      </c>
      <c r="BE111" s="185">
        <f>IF(N111="základní",J111,0)</f>
        <v>0</v>
      </c>
      <c r="BF111" s="185">
        <f>IF(N111="snížená",J111,0)</f>
        <v>0</v>
      </c>
      <c r="BG111" s="185">
        <f>IF(N111="zákl. přenesená",J111,0)</f>
        <v>0</v>
      </c>
      <c r="BH111" s="185">
        <f>IF(N111="sníž. přenesená",J111,0)</f>
        <v>0</v>
      </c>
      <c r="BI111" s="185">
        <f>IF(N111="nulová",J111,0)</f>
        <v>0</v>
      </c>
      <c r="BJ111" s="23" t="s">
        <v>24</v>
      </c>
      <c r="BK111" s="185">
        <f>ROUND(I111*H111,2)</f>
        <v>0</v>
      </c>
      <c r="BL111" s="23" t="s">
        <v>133</v>
      </c>
      <c r="BM111" s="23" t="s">
        <v>174</v>
      </c>
    </row>
    <row r="112" spans="2:65" s="1" customFormat="1" x14ac:dyDescent="0.3">
      <c r="B112" s="40"/>
      <c r="D112" s="186" t="s">
        <v>135</v>
      </c>
      <c r="F112" s="187" t="s">
        <v>173</v>
      </c>
      <c r="I112" s="188"/>
      <c r="L112" s="40"/>
      <c r="M112" s="189"/>
      <c r="N112" s="41"/>
      <c r="O112" s="41"/>
      <c r="P112" s="41"/>
      <c r="Q112" s="41"/>
      <c r="R112" s="41"/>
      <c r="S112" s="41"/>
      <c r="T112" s="69"/>
      <c r="AT112" s="23" t="s">
        <v>135</v>
      </c>
      <c r="AU112" s="23" t="s">
        <v>82</v>
      </c>
    </row>
    <row r="113" spans="2:65" s="1" customFormat="1" ht="108" x14ac:dyDescent="0.3">
      <c r="B113" s="40"/>
      <c r="D113" s="186" t="s">
        <v>136</v>
      </c>
      <c r="F113" s="190" t="s">
        <v>175</v>
      </c>
      <c r="I113" s="188"/>
      <c r="L113" s="40"/>
      <c r="M113" s="189"/>
      <c r="N113" s="41"/>
      <c r="O113" s="41"/>
      <c r="P113" s="41"/>
      <c r="Q113" s="41"/>
      <c r="R113" s="41"/>
      <c r="S113" s="41"/>
      <c r="T113" s="69"/>
      <c r="AT113" s="23" t="s">
        <v>136</v>
      </c>
      <c r="AU113" s="23" t="s">
        <v>82</v>
      </c>
    </row>
    <row r="114" spans="2:65" s="11" customFormat="1" x14ac:dyDescent="0.3">
      <c r="B114" s="191"/>
      <c r="D114" s="192" t="s">
        <v>138</v>
      </c>
      <c r="E114" s="193" t="s">
        <v>5</v>
      </c>
      <c r="F114" s="194" t="s">
        <v>24</v>
      </c>
      <c r="H114" s="195">
        <v>1</v>
      </c>
      <c r="I114" s="196"/>
      <c r="L114" s="191"/>
      <c r="M114" s="197"/>
      <c r="N114" s="198"/>
      <c r="O114" s="198"/>
      <c r="P114" s="198"/>
      <c r="Q114" s="198"/>
      <c r="R114" s="198"/>
      <c r="S114" s="198"/>
      <c r="T114" s="199"/>
      <c r="AT114" s="200" t="s">
        <v>138</v>
      </c>
      <c r="AU114" s="200" t="s">
        <v>82</v>
      </c>
      <c r="AV114" s="11" t="s">
        <v>82</v>
      </c>
      <c r="AW114" s="11" t="s">
        <v>37</v>
      </c>
      <c r="AX114" s="11" t="s">
        <v>24</v>
      </c>
      <c r="AY114" s="200" t="s">
        <v>126</v>
      </c>
    </row>
    <row r="115" spans="2:65" s="1" customFormat="1" ht="22.5" customHeight="1" x14ac:dyDescent="0.3">
      <c r="B115" s="173"/>
      <c r="C115" s="174" t="s">
        <v>176</v>
      </c>
      <c r="D115" s="174" t="s">
        <v>129</v>
      </c>
      <c r="E115" s="175" t="s">
        <v>177</v>
      </c>
      <c r="F115" s="176" t="s">
        <v>178</v>
      </c>
      <c r="G115" s="177" t="s">
        <v>152</v>
      </c>
      <c r="H115" s="178">
        <v>1</v>
      </c>
      <c r="I115" s="179"/>
      <c r="J115" s="180">
        <f>ROUND(I115*H115,2)</f>
        <v>0</v>
      </c>
      <c r="K115" s="176" t="s">
        <v>198</v>
      </c>
      <c r="L115" s="40"/>
      <c r="M115" s="181" t="s">
        <v>5</v>
      </c>
      <c r="N115" s="182" t="s">
        <v>44</v>
      </c>
      <c r="O115" s="41"/>
      <c r="P115" s="183">
        <f>O115*H115</f>
        <v>0</v>
      </c>
      <c r="Q115" s="183">
        <v>0</v>
      </c>
      <c r="R115" s="183">
        <f>Q115*H115</f>
        <v>0</v>
      </c>
      <c r="S115" s="183">
        <v>0</v>
      </c>
      <c r="T115" s="184">
        <f>S115*H115</f>
        <v>0</v>
      </c>
      <c r="AR115" s="23" t="s">
        <v>133</v>
      </c>
      <c r="AT115" s="23" t="s">
        <v>129</v>
      </c>
      <c r="AU115" s="23" t="s">
        <v>82</v>
      </c>
      <c r="AY115" s="23" t="s">
        <v>126</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133</v>
      </c>
      <c r="BM115" s="23" t="s">
        <v>179</v>
      </c>
    </row>
    <row r="116" spans="2:65" s="1" customFormat="1" x14ac:dyDescent="0.3">
      <c r="B116" s="40"/>
      <c r="D116" s="186" t="s">
        <v>135</v>
      </c>
      <c r="F116" s="187" t="s">
        <v>178</v>
      </c>
      <c r="I116" s="188"/>
      <c r="L116" s="40"/>
      <c r="M116" s="189"/>
      <c r="N116" s="41"/>
      <c r="O116" s="41"/>
      <c r="P116" s="41"/>
      <c r="Q116" s="41"/>
      <c r="R116" s="41"/>
      <c r="S116" s="41"/>
      <c r="T116" s="69"/>
      <c r="AT116" s="23" t="s">
        <v>135</v>
      </c>
      <c r="AU116" s="23" t="s">
        <v>82</v>
      </c>
    </row>
    <row r="117" spans="2:65" s="1" customFormat="1" ht="108" x14ac:dyDescent="0.3">
      <c r="B117" s="40"/>
      <c r="D117" s="186" t="s">
        <v>136</v>
      </c>
      <c r="F117" s="190" t="s">
        <v>180</v>
      </c>
      <c r="I117" s="188"/>
      <c r="L117" s="40"/>
      <c r="M117" s="189"/>
      <c r="N117" s="41"/>
      <c r="O117" s="41"/>
      <c r="P117" s="41"/>
      <c r="Q117" s="41"/>
      <c r="R117" s="41"/>
      <c r="S117" s="41"/>
      <c r="T117" s="69"/>
      <c r="AT117" s="23" t="s">
        <v>136</v>
      </c>
      <c r="AU117" s="23" t="s">
        <v>82</v>
      </c>
    </row>
    <row r="118" spans="2:65" s="11" customFormat="1" x14ac:dyDescent="0.3">
      <c r="B118" s="191"/>
      <c r="D118" s="186" t="s">
        <v>138</v>
      </c>
      <c r="E118" s="200" t="s">
        <v>5</v>
      </c>
      <c r="F118" s="202" t="s">
        <v>24</v>
      </c>
      <c r="H118" s="203">
        <v>1</v>
      </c>
      <c r="I118" s="196"/>
      <c r="L118" s="191"/>
      <c r="M118" s="197"/>
      <c r="N118" s="198"/>
      <c r="O118" s="198"/>
      <c r="P118" s="198"/>
      <c r="Q118" s="198"/>
      <c r="R118" s="198"/>
      <c r="S118" s="198"/>
      <c r="T118" s="199"/>
      <c r="AT118" s="200" t="s">
        <v>138</v>
      </c>
      <c r="AU118" s="200" t="s">
        <v>82</v>
      </c>
      <c r="AV118" s="11" t="s">
        <v>82</v>
      </c>
      <c r="AW118" s="11" t="s">
        <v>37</v>
      </c>
      <c r="AX118" s="11" t="s">
        <v>24</v>
      </c>
      <c r="AY118" s="200" t="s">
        <v>126</v>
      </c>
    </row>
    <row r="119" spans="2:65" s="10" customFormat="1" ht="29.85" customHeight="1" x14ac:dyDescent="0.3">
      <c r="B119" s="159"/>
      <c r="D119" s="170" t="s">
        <v>72</v>
      </c>
      <c r="E119" s="171" t="s">
        <v>181</v>
      </c>
      <c r="F119" s="171" t="s">
        <v>84</v>
      </c>
      <c r="I119" s="162"/>
      <c r="J119" s="172">
        <f>BK119</f>
        <v>0</v>
      </c>
      <c r="L119" s="159"/>
      <c r="M119" s="164"/>
      <c r="N119" s="165"/>
      <c r="O119" s="165"/>
      <c r="P119" s="166">
        <f>SUM(P120:P123)</f>
        <v>0</v>
      </c>
      <c r="Q119" s="165"/>
      <c r="R119" s="166">
        <f>SUM(R120:R123)</f>
        <v>0</v>
      </c>
      <c r="S119" s="165"/>
      <c r="T119" s="167">
        <f>SUM(T120:T123)</f>
        <v>0</v>
      </c>
      <c r="AR119" s="160" t="s">
        <v>156</v>
      </c>
      <c r="AT119" s="168" t="s">
        <v>72</v>
      </c>
      <c r="AU119" s="168" t="s">
        <v>24</v>
      </c>
      <c r="AY119" s="160" t="s">
        <v>126</v>
      </c>
      <c r="BK119" s="169">
        <f>SUM(BK120:BK123)</f>
        <v>0</v>
      </c>
    </row>
    <row r="120" spans="2:65" s="1" customFormat="1" ht="22.5" customHeight="1" x14ac:dyDescent="0.3">
      <c r="B120" s="173"/>
      <c r="C120" s="174" t="s">
        <v>29</v>
      </c>
      <c r="D120" s="174" t="s">
        <v>129</v>
      </c>
      <c r="E120" s="175" t="s">
        <v>182</v>
      </c>
      <c r="F120" s="176" t="s">
        <v>183</v>
      </c>
      <c r="G120" s="177" t="s">
        <v>184</v>
      </c>
      <c r="H120" s="178">
        <v>1</v>
      </c>
      <c r="I120" s="179"/>
      <c r="J120" s="180">
        <f>ROUND(I120*H120,2)</f>
        <v>0</v>
      </c>
      <c r="K120" s="176" t="s">
        <v>198</v>
      </c>
      <c r="L120" s="40"/>
      <c r="M120" s="181" t="s">
        <v>5</v>
      </c>
      <c r="N120" s="182" t="s">
        <v>44</v>
      </c>
      <c r="O120" s="41"/>
      <c r="P120" s="183">
        <f>O120*H120</f>
        <v>0</v>
      </c>
      <c r="Q120" s="183">
        <v>0</v>
      </c>
      <c r="R120" s="183">
        <f>Q120*H120</f>
        <v>0</v>
      </c>
      <c r="S120" s="183">
        <v>0</v>
      </c>
      <c r="T120" s="184">
        <f>S120*H120</f>
        <v>0</v>
      </c>
      <c r="AR120" s="23" t="s">
        <v>133</v>
      </c>
      <c r="AT120" s="23" t="s">
        <v>129</v>
      </c>
      <c r="AU120" s="23" t="s">
        <v>82</v>
      </c>
      <c r="AY120" s="23" t="s">
        <v>126</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133</v>
      </c>
      <c r="BM120" s="23" t="s">
        <v>185</v>
      </c>
    </row>
    <row r="121" spans="2:65" s="1" customFormat="1" x14ac:dyDescent="0.3">
      <c r="B121" s="40"/>
      <c r="D121" s="186" t="s">
        <v>135</v>
      </c>
      <c r="F121" s="187" t="s">
        <v>183</v>
      </c>
      <c r="I121" s="188"/>
      <c r="L121" s="40"/>
      <c r="M121" s="189"/>
      <c r="N121" s="41"/>
      <c r="O121" s="41"/>
      <c r="P121" s="41"/>
      <c r="Q121" s="41"/>
      <c r="R121" s="41"/>
      <c r="S121" s="41"/>
      <c r="T121" s="69"/>
      <c r="AT121" s="23" t="s">
        <v>135</v>
      </c>
      <c r="AU121" s="23" t="s">
        <v>82</v>
      </c>
    </row>
    <row r="122" spans="2:65" s="1" customFormat="1" ht="27" x14ac:dyDescent="0.3">
      <c r="B122" s="40"/>
      <c r="D122" s="186" t="s">
        <v>136</v>
      </c>
      <c r="F122" s="190" t="s">
        <v>186</v>
      </c>
      <c r="I122" s="188"/>
      <c r="L122" s="40"/>
      <c r="M122" s="189"/>
      <c r="N122" s="41"/>
      <c r="O122" s="41"/>
      <c r="P122" s="41"/>
      <c r="Q122" s="41"/>
      <c r="R122" s="41"/>
      <c r="S122" s="41"/>
      <c r="T122" s="69"/>
      <c r="AT122" s="23" t="s">
        <v>136</v>
      </c>
      <c r="AU122" s="23" t="s">
        <v>82</v>
      </c>
    </row>
    <row r="123" spans="2:65" s="11" customFormat="1" ht="27" x14ac:dyDescent="0.3">
      <c r="B123" s="191"/>
      <c r="D123" s="186" t="s">
        <v>138</v>
      </c>
      <c r="E123" s="200" t="s">
        <v>5</v>
      </c>
      <c r="F123" s="202" t="s">
        <v>187</v>
      </c>
      <c r="H123" s="203">
        <v>2</v>
      </c>
      <c r="I123" s="196"/>
      <c r="L123" s="191"/>
      <c r="M123" s="197"/>
      <c r="N123" s="198"/>
      <c r="O123" s="198"/>
      <c r="P123" s="198"/>
      <c r="Q123" s="198"/>
      <c r="R123" s="198"/>
      <c r="S123" s="198"/>
      <c r="T123" s="199"/>
      <c r="AT123" s="200" t="s">
        <v>138</v>
      </c>
      <c r="AU123" s="200" t="s">
        <v>82</v>
      </c>
      <c r="AV123" s="11" t="s">
        <v>82</v>
      </c>
      <c r="AW123" s="11" t="s">
        <v>37</v>
      </c>
      <c r="AX123" s="11" t="s">
        <v>24</v>
      </c>
      <c r="AY123" s="200" t="s">
        <v>126</v>
      </c>
    </row>
    <row r="124" spans="2:65" s="10" customFormat="1" ht="29.85" customHeight="1" x14ac:dyDescent="0.3">
      <c r="B124" s="159"/>
      <c r="D124" s="170" t="s">
        <v>72</v>
      </c>
      <c r="E124" s="171" t="s">
        <v>188</v>
      </c>
      <c r="F124" s="171" t="s">
        <v>189</v>
      </c>
      <c r="I124" s="162"/>
      <c r="J124" s="172">
        <f>BK124</f>
        <v>0</v>
      </c>
      <c r="L124" s="159"/>
      <c r="M124" s="164"/>
      <c r="N124" s="165"/>
      <c r="O124" s="165"/>
      <c r="P124" s="166">
        <f>SUM(P125:P141)</f>
        <v>0</v>
      </c>
      <c r="Q124" s="165"/>
      <c r="R124" s="166">
        <f>SUM(R125:R141)</f>
        <v>0</v>
      </c>
      <c r="S124" s="165"/>
      <c r="T124" s="167">
        <f>SUM(T125:T141)</f>
        <v>0</v>
      </c>
      <c r="AR124" s="160" t="s">
        <v>156</v>
      </c>
      <c r="AT124" s="168" t="s">
        <v>72</v>
      </c>
      <c r="AU124" s="168" t="s">
        <v>24</v>
      </c>
      <c r="AY124" s="160" t="s">
        <v>126</v>
      </c>
      <c r="BK124" s="169">
        <f>SUM(BK125:BK141)</f>
        <v>0</v>
      </c>
    </row>
    <row r="125" spans="2:65" s="1" customFormat="1" ht="22.5" customHeight="1" x14ac:dyDescent="0.3">
      <c r="B125" s="173"/>
      <c r="C125" s="174" t="s">
        <v>190</v>
      </c>
      <c r="D125" s="174" t="s">
        <v>129</v>
      </c>
      <c r="E125" s="175" t="s">
        <v>191</v>
      </c>
      <c r="F125" s="176" t="s">
        <v>192</v>
      </c>
      <c r="G125" s="177" t="s">
        <v>152</v>
      </c>
      <c r="H125" s="178">
        <v>1</v>
      </c>
      <c r="I125" s="179"/>
      <c r="J125" s="180">
        <f>ROUND(I125*H125,2)</f>
        <v>0</v>
      </c>
      <c r="K125" s="176" t="s">
        <v>198</v>
      </c>
      <c r="L125" s="40"/>
      <c r="M125" s="181" t="s">
        <v>5</v>
      </c>
      <c r="N125" s="182" t="s">
        <v>44</v>
      </c>
      <c r="O125" s="41"/>
      <c r="P125" s="183">
        <f>O125*H125</f>
        <v>0</v>
      </c>
      <c r="Q125" s="183">
        <v>0</v>
      </c>
      <c r="R125" s="183">
        <f>Q125*H125</f>
        <v>0</v>
      </c>
      <c r="S125" s="183">
        <v>0</v>
      </c>
      <c r="T125" s="184">
        <f>S125*H125</f>
        <v>0</v>
      </c>
      <c r="AR125" s="23" t="s">
        <v>133</v>
      </c>
      <c r="AT125" s="23" t="s">
        <v>129</v>
      </c>
      <c r="AU125" s="23" t="s">
        <v>82</v>
      </c>
      <c r="AY125" s="23" t="s">
        <v>126</v>
      </c>
      <c r="BE125" s="185">
        <f>IF(N125="základní",J125,0)</f>
        <v>0</v>
      </c>
      <c r="BF125" s="185">
        <f>IF(N125="snížená",J125,0)</f>
        <v>0</v>
      </c>
      <c r="BG125" s="185">
        <f>IF(N125="zákl. přenesená",J125,0)</f>
        <v>0</v>
      </c>
      <c r="BH125" s="185">
        <f>IF(N125="sníž. přenesená",J125,0)</f>
        <v>0</v>
      </c>
      <c r="BI125" s="185">
        <f>IF(N125="nulová",J125,0)</f>
        <v>0</v>
      </c>
      <c r="BJ125" s="23" t="s">
        <v>24</v>
      </c>
      <c r="BK125" s="185">
        <f>ROUND(I125*H125,2)</f>
        <v>0</v>
      </c>
      <c r="BL125" s="23" t="s">
        <v>133</v>
      </c>
      <c r="BM125" s="23" t="s">
        <v>193</v>
      </c>
    </row>
    <row r="126" spans="2:65" s="1" customFormat="1" x14ac:dyDescent="0.3">
      <c r="B126" s="40"/>
      <c r="D126" s="186" t="s">
        <v>135</v>
      </c>
      <c r="F126" s="187" t="s">
        <v>192</v>
      </c>
      <c r="I126" s="188"/>
      <c r="L126" s="40"/>
      <c r="M126" s="189"/>
      <c r="N126" s="41"/>
      <c r="O126" s="41"/>
      <c r="P126" s="41"/>
      <c r="Q126" s="41"/>
      <c r="R126" s="41"/>
      <c r="S126" s="41"/>
      <c r="T126" s="69"/>
      <c r="AT126" s="23" t="s">
        <v>135</v>
      </c>
      <c r="AU126" s="23" t="s">
        <v>82</v>
      </c>
    </row>
    <row r="127" spans="2:65" s="1" customFormat="1" ht="54" x14ac:dyDescent="0.3">
      <c r="B127" s="40"/>
      <c r="D127" s="186" t="s">
        <v>136</v>
      </c>
      <c r="F127" s="190" t="s">
        <v>194</v>
      </c>
      <c r="I127" s="188"/>
      <c r="L127" s="40"/>
      <c r="M127" s="189"/>
      <c r="N127" s="41"/>
      <c r="O127" s="41"/>
      <c r="P127" s="41"/>
      <c r="Q127" s="41"/>
      <c r="R127" s="41"/>
      <c r="S127" s="41"/>
      <c r="T127" s="69"/>
      <c r="AT127" s="23" t="s">
        <v>136</v>
      </c>
      <c r="AU127" s="23" t="s">
        <v>82</v>
      </c>
    </row>
    <row r="128" spans="2:65" s="11" customFormat="1" x14ac:dyDescent="0.3">
      <c r="B128" s="191"/>
      <c r="D128" s="192" t="s">
        <v>138</v>
      </c>
      <c r="E128" s="193" t="s">
        <v>5</v>
      </c>
      <c r="F128" s="194" t="s">
        <v>24</v>
      </c>
      <c r="H128" s="195">
        <v>1</v>
      </c>
      <c r="I128" s="196"/>
      <c r="L128" s="191"/>
      <c r="M128" s="197"/>
      <c r="N128" s="198"/>
      <c r="O128" s="198"/>
      <c r="P128" s="198"/>
      <c r="Q128" s="198"/>
      <c r="R128" s="198"/>
      <c r="S128" s="198"/>
      <c r="T128" s="199"/>
      <c r="AT128" s="200" t="s">
        <v>138</v>
      </c>
      <c r="AU128" s="200" t="s">
        <v>82</v>
      </c>
      <c r="AV128" s="11" t="s">
        <v>82</v>
      </c>
      <c r="AW128" s="11" t="s">
        <v>37</v>
      </c>
      <c r="AX128" s="11" t="s">
        <v>24</v>
      </c>
      <c r="AY128" s="200" t="s">
        <v>126</v>
      </c>
    </row>
    <row r="129" spans="2:65" s="1" customFormat="1" ht="22.5" customHeight="1" x14ac:dyDescent="0.3">
      <c r="B129" s="173"/>
      <c r="C129" s="174" t="s">
        <v>195</v>
      </c>
      <c r="D129" s="174" t="s">
        <v>129</v>
      </c>
      <c r="E129" s="175" t="s">
        <v>196</v>
      </c>
      <c r="F129" s="176" t="s">
        <v>197</v>
      </c>
      <c r="G129" s="177" t="s">
        <v>152</v>
      </c>
      <c r="H129" s="178">
        <v>1</v>
      </c>
      <c r="I129" s="179"/>
      <c r="J129" s="180">
        <f>ROUND(I129*H129,2)</f>
        <v>0</v>
      </c>
      <c r="K129" s="176" t="s">
        <v>198</v>
      </c>
      <c r="L129" s="40"/>
      <c r="M129" s="181" t="s">
        <v>5</v>
      </c>
      <c r="N129" s="182" t="s">
        <v>44</v>
      </c>
      <c r="O129" s="41"/>
      <c r="P129" s="183">
        <f>O129*H129</f>
        <v>0</v>
      </c>
      <c r="Q129" s="183">
        <v>0</v>
      </c>
      <c r="R129" s="183">
        <f>Q129*H129</f>
        <v>0</v>
      </c>
      <c r="S129" s="183">
        <v>0</v>
      </c>
      <c r="T129" s="184">
        <f>S129*H129</f>
        <v>0</v>
      </c>
      <c r="AR129" s="23" t="s">
        <v>199</v>
      </c>
      <c r="AT129" s="23" t="s">
        <v>129</v>
      </c>
      <c r="AU129" s="23" t="s">
        <v>82</v>
      </c>
      <c r="AY129" s="23" t="s">
        <v>126</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199</v>
      </c>
      <c r="BM129" s="23" t="s">
        <v>200</v>
      </c>
    </row>
    <row r="130" spans="2:65" s="1" customFormat="1" x14ac:dyDescent="0.3">
      <c r="B130" s="40"/>
      <c r="D130" s="186" t="s">
        <v>135</v>
      </c>
      <c r="F130" s="187" t="s">
        <v>201</v>
      </c>
      <c r="I130" s="188"/>
      <c r="L130" s="40"/>
      <c r="M130" s="189"/>
      <c r="N130" s="41"/>
      <c r="O130" s="41"/>
      <c r="P130" s="41"/>
      <c r="Q130" s="41"/>
      <c r="R130" s="41"/>
      <c r="S130" s="41"/>
      <c r="T130" s="69"/>
      <c r="AT130" s="23" t="s">
        <v>135</v>
      </c>
      <c r="AU130" s="23" t="s">
        <v>82</v>
      </c>
    </row>
    <row r="131" spans="2:65" s="11" customFormat="1" ht="27" x14ac:dyDescent="0.3">
      <c r="B131" s="191"/>
      <c r="D131" s="192" t="s">
        <v>138</v>
      </c>
      <c r="E131" s="193" t="s">
        <v>5</v>
      </c>
      <c r="F131" s="194" t="s">
        <v>202</v>
      </c>
      <c r="H131" s="195">
        <v>1</v>
      </c>
      <c r="I131" s="196"/>
      <c r="L131" s="191"/>
      <c r="M131" s="197"/>
      <c r="N131" s="198"/>
      <c r="O131" s="198"/>
      <c r="P131" s="198"/>
      <c r="Q131" s="198"/>
      <c r="R131" s="198"/>
      <c r="S131" s="198"/>
      <c r="T131" s="199"/>
      <c r="AT131" s="200" t="s">
        <v>138</v>
      </c>
      <c r="AU131" s="200" t="s">
        <v>82</v>
      </c>
      <c r="AV131" s="11" t="s">
        <v>82</v>
      </c>
      <c r="AW131" s="11" t="s">
        <v>37</v>
      </c>
      <c r="AX131" s="11" t="s">
        <v>24</v>
      </c>
      <c r="AY131" s="200" t="s">
        <v>126</v>
      </c>
    </row>
    <row r="132" spans="2:65" s="1" customFormat="1" ht="22.5" customHeight="1" x14ac:dyDescent="0.3">
      <c r="B132" s="173"/>
      <c r="C132" s="174" t="s">
        <v>203</v>
      </c>
      <c r="D132" s="174" t="s">
        <v>129</v>
      </c>
      <c r="E132" s="175" t="s">
        <v>204</v>
      </c>
      <c r="F132" s="176" t="s">
        <v>205</v>
      </c>
      <c r="G132" s="177" t="s">
        <v>184</v>
      </c>
      <c r="H132" s="178">
        <v>1</v>
      </c>
      <c r="I132" s="179"/>
      <c r="J132" s="180">
        <f>ROUND(I132*H132,2)</f>
        <v>0</v>
      </c>
      <c r="K132" s="176" t="s">
        <v>198</v>
      </c>
      <c r="L132" s="40"/>
      <c r="M132" s="181" t="s">
        <v>5</v>
      </c>
      <c r="N132" s="182" t="s">
        <v>44</v>
      </c>
      <c r="O132" s="41"/>
      <c r="P132" s="183">
        <f>O132*H132</f>
        <v>0</v>
      </c>
      <c r="Q132" s="183">
        <v>0</v>
      </c>
      <c r="R132" s="183">
        <f>Q132*H132</f>
        <v>0</v>
      </c>
      <c r="S132" s="183">
        <v>0</v>
      </c>
      <c r="T132" s="184">
        <f>S132*H132</f>
        <v>0</v>
      </c>
      <c r="AR132" s="23" t="s">
        <v>133</v>
      </c>
      <c r="AT132" s="23" t="s">
        <v>129</v>
      </c>
      <c r="AU132" s="23" t="s">
        <v>82</v>
      </c>
      <c r="AY132" s="23" t="s">
        <v>126</v>
      </c>
      <c r="BE132" s="185">
        <f>IF(N132="základní",J132,0)</f>
        <v>0</v>
      </c>
      <c r="BF132" s="185">
        <f>IF(N132="snížená",J132,0)</f>
        <v>0</v>
      </c>
      <c r="BG132" s="185">
        <f>IF(N132="zákl. přenesená",J132,0)</f>
        <v>0</v>
      </c>
      <c r="BH132" s="185">
        <f>IF(N132="sníž. přenesená",J132,0)</f>
        <v>0</v>
      </c>
      <c r="BI132" s="185">
        <f>IF(N132="nulová",J132,0)</f>
        <v>0</v>
      </c>
      <c r="BJ132" s="23" t="s">
        <v>24</v>
      </c>
      <c r="BK132" s="185">
        <f>ROUND(I132*H132,2)</f>
        <v>0</v>
      </c>
      <c r="BL132" s="23" t="s">
        <v>133</v>
      </c>
      <c r="BM132" s="23" t="s">
        <v>206</v>
      </c>
    </row>
    <row r="133" spans="2:65" s="1" customFormat="1" x14ac:dyDescent="0.3">
      <c r="B133" s="40"/>
      <c r="D133" s="186" t="s">
        <v>135</v>
      </c>
      <c r="F133" s="187" t="s">
        <v>205</v>
      </c>
      <c r="I133" s="188"/>
      <c r="L133" s="40"/>
      <c r="M133" s="189"/>
      <c r="N133" s="41"/>
      <c r="O133" s="41"/>
      <c r="P133" s="41"/>
      <c r="Q133" s="41"/>
      <c r="R133" s="41"/>
      <c r="S133" s="41"/>
      <c r="T133" s="69"/>
      <c r="AT133" s="23" t="s">
        <v>135</v>
      </c>
      <c r="AU133" s="23" t="s">
        <v>82</v>
      </c>
    </row>
    <row r="134" spans="2:65" s="1" customFormat="1" ht="27" x14ac:dyDescent="0.3">
      <c r="B134" s="40"/>
      <c r="D134" s="186" t="s">
        <v>136</v>
      </c>
      <c r="F134" s="190" t="s">
        <v>207</v>
      </c>
      <c r="I134" s="188"/>
      <c r="L134" s="40"/>
      <c r="M134" s="189"/>
      <c r="N134" s="41"/>
      <c r="O134" s="41"/>
      <c r="P134" s="41"/>
      <c r="Q134" s="41"/>
      <c r="R134" s="41"/>
      <c r="S134" s="41"/>
      <c r="T134" s="69"/>
      <c r="AT134" s="23" t="s">
        <v>136</v>
      </c>
      <c r="AU134" s="23" t="s">
        <v>82</v>
      </c>
    </row>
    <row r="135" spans="2:65" s="12" customFormat="1" x14ac:dyDescent="0.3">
      <c r="B135" s="204"/>
      <c r="D135" s="186" t="s">
        <v>138</v>
      </c>
      <c r="E135" s="205" t="s">
        <v>5</v>
      </c>
      <c r="F135" s="206" t="s">
        <v>208</v>
      </c>
      <c r="H135" s="207" t="s">
        <v>5</v>
      </c>
      <c r="I135" s="208"/>
      <c r="L135" s="204"/>
      <c r="M135" s="209"/>
      <c r="N135" s="210"/>
      <c r="O135" s="210"/>
      <c r="P135" s="210"/>
      <c r="Q135" s="210"/>
      <c r="R135" s="210"/>
      <c r="S135" s="210"/>
      <c r="T135" s="211"/>
      <c r="AT135" s="207" t="s">
        <v>138</v>
      </c>
      <c r="AU135" s="207" t="s">
        <v>82</v>
      </c>
      <c r="AV135" s="12" t="s">
        <v>24</v>
      </c>
      <c r="AW135" s="12" t="s">
        <v>37</v>
      </c>
      <c r="AX135" s="12" t="s">
        <v>73</v>
      </c>
      <c r="AY135" s="207" t="s">
        <v>126</v>
      </c>
    </row>
    <row r="136" spans="2:65" s="11" customFormat="1" ht="27" x14ac:dyDescent="0.3">
      <c r="B136" s="191"/>
      <c r="D136" s="192" t="s">
        <v>138</v>
      </c>
      <c r="E136" s="193" t="s">
        <v>5</v>
      </c>
      <c r="F136" s="194" t="s">
        <v>209</v>
      </c>
      <c r="H136" s="195">
        <v>1</v>
      </c>
      <c r="I136" s="196"/>
      <c r="L136" s="191"/>
      <c r="M136" s="197"/>
      <c r="N136" s="198"/>
      <c r="O136" s="198"/>
      <c r="P136" s="198"/>
      <c r="Q136" s="198"/>
      <c r="R136" s="198"/>
      <c r="S136" s="198"/>
      <c r="T136" s="199"/>
      <c r="AT136" s="200" t="s">
        <v>138</v>
      </c>
      <c r="AU136" s="200" t="s">
        <v>82</v>
      </c>
      <c r="AV136" s="11" t="s">
        <v>82</v>
      </c>
      <c r="AW136" s="11" t="s">
        <v>37</v>
      </c>
      <c r="AX136" s="11" t="s">
        <v>24</v>
      </c>
      <c r="AY136" s="200" t="s">
        <v>126</v>
      </c>
    </row>
    <row r="137" spans="2:65" s="1" customFormat="1" ht="22.5" customHeight="1" x14ac:dyDescent="0.3">
      <c r="B137" s="173"/>
      <c r="C137" s="174" t="s">
        <v>210</v>
      </c>
      <c r="D137" s="174" t="s">
        <v>129</v>
      </c>
      <c r="E137" s="175" t="s">
        <v>211</v>
      </c>
      <c r="F137" s="176" t="s">
        <v>212</v>
      </c>
      <c r="G137" s="177" t="s">
        <v>184</v>
      </c>
      <c r="H137" s="178">
        <v>1</v>
      </c>
      <c r="I137" s="179"/>
      <c r="J137" s="180">
        <f>ROUND(I137*H137,2)</f>
        <v>0</v>
      </c>
      <c r="K137" s="176" t="s">
        <v>198</v>
      </c>
      <c r="L137" s="40"/>
      <c r="M137" s="181" t="s">
        <v>5</v>
      </c>
      <c r="N137" s="182" t="s">
        <v>44</v>
      </c>
      <c r="O137" s="41"/>
      <c r="P137" s="183">
        <f>O137*H137</f>
        <v>0</v>
      </c>
      <c r="Q137" s="183">
        <v>0</v>
      </c>
      <c r="R137" s="183">
        <f>Q137*H137</f>
        <v>0</v>
      </c>
      <c r="S137" s="183">
        <v>0</v>
      </c>
      <c r="T137" s="184">
        <f>S137*H137</f>
        <v>0</v>
      </c>
      <c r="AR137" s="23" t="s">
        <v>133</v>
      </c>
      <c r="AT137" s="23" t="s">
        <v>129</v>
      </c>
      <c r="AU137" s="23" t="s">
        <v>82</v>
      </c>
      <c r="AY137" s="23" t="s">
        <v>126</v>
      </c>
      <c r="BE137" s="185">
        <f>IF(N137="základní",J137,0)</f>
        <v>0</v>
      </c>
      <c r="BF137" s="185">
        <f>IF(N137="snížená",J137,0)</f>
        <v>0</v>
      </c>
      <c r="BG137" s="185">
        <f>IF(N137="zákl. přenesená",J137,0)</f>
        <v>0</v>
      </c>
      <c r="BH137" s="185">
        <f>IF(N137="sníž. přenesená",J137,0)</f>
        <v>0</v>
      </c>
      <c r="BI137" s="185">
        <f>IF(N137="nulová",J137,0)</f>
        <v>0</v>
      </c>
      <c r="BJ137" s="23" t="s">
        <v>24</v>
      </c>
      <c r="BK137" s="185">
        <f>ROUND(I137*H137,2)</f>
        <v>0</v>
      </c>
      <c r="BL137" s="23" t="s">
        <v>133</v>
      </c>
      <c r="BM137" s="23" t="s">
        <v>213</v>
      </c>
    </row>
    <row r="138" spans="2:65" s="1" customFormat="1" x14ac:dyDescent="0.3">
      <c r="B138" s="40"/>
      <c r="D138" s="186" t="s">
        <v>135</v>
      </c>
      <c r="F138" s="187" t="s">
        <v>212</v>
      </c>
      <c r="I138" s="188"/>
      <c r="L138" s="40"/>
      <c r="M138" s="189"/>
      <c r="N138" s="41"/>
      <c r="O138" s="41"/>
      <c r="P138" s="41"/>
      <c r="Q138" s="41"/>
      <c r="R138" s="41"/>
      <c r="S138" s="41"/>
      <c r="T138" s="69"/>
      <c r="AT138" s="23" t="s">
        <v>135</v>
      </c>
      <c r="AU138" s="23" t="s">
        <v>82</v>
      </c>
    </row>
    <row r="139" spans="2:65" s="1" customFormat="1" ht="27" x14ac:dyDescent="0.3">
      <c r="B139" s="40"/>
      <c r="D139" s="186" t="s">
        <v>136</v>
      </c>
      <c r="F139" s="190" t="s">
        <v>214</v>
      </c>
      <c r="I139" s="188"/>
      <c r="L139" s="40"/>
      <c r="M139" s="189"/>
      <c r="N139" s="41"/>
      <c r="O139" s="41"/>
      <c r="P139" s="41"/>
      <c r="Q139" s="41"/>
      <c r="R139" s="41"/>
      <c r="S139" s="41"/>
      <c r="T139" s="69"/>
      <c r="AT139" s="23" t="s">
        <v>136</v>
      </c>
      <c r="AU139" s="23" t="s">
        <v>82</v>
      </c>
    </row>
    <row r="140" spans="2:65" s="12" customFormat="1" x14ac:dyDescent="0.3">
      <c r="B140" s="204"/>
      <c r="D140" s="186" t="s">
        <v>138</v>
      </c>
      <c r="E140" s="205" t="s">
        <v>5</v>
      </c>
      <c r="F140" s="206" t="s">
        <v>215</v>
      </c>
      <c r="H140" s="207" t="s">
        <v>5</v>
      </c>
      <c r="I140" s="208"/>
      <c r="L140" s="204"/>
      <c r="M140" s="209"/>
      <c r="N140" s="210"/>
      <c r="O140" s="210"/>
      <c r="P140" s="210"/>
      <c r="Q140" s="210"/>
      <c r="R140" s="210"/>
      <c r="S140" s="210"/>
      <c r="T140" s="211"/>
      <c r="AT140" s="207" t="s">
        <v>138</v>
      </c>
      <c r="AU140" s="207" t="s">
        <v>82</v>
      </c>
      <c r="AV140" s="12" t="s">
        <v>24</v>
      </c>
      <c r="AW140" s="12" t="s">
        <v>37</v>
      </c>
      <c r="AX140" s="12" t="s">
        <v>73</v>
      </c>
      <c r="AY140" s="207" t="s">
        <v>126</v>
      </c>
    </row>
    <row r="141" spans="2:65" s="11" customFormat="1" x14ac:dyDescent="0.3">
      <c r="B141" s="191"/>
      <c r="D141" s="186" t="s">
        <v>138</v>
      </c>
      <c r="E141" s="200" t="s">
        <v>5</v>
      </c>
      <c r="F141" s="202" t="s">
        <v>216</v>
      </c>
      <c r="H141" s="203">
        <v>1</v>
      </c>
      <c r="I141" s="196"/>
      <c r="L141" s="191"/>
      <c r="M141" s="197"/>
      <c r="N141" s="198"/>
      <c r="O141" s="198"/>
      <c r="P141" s="198"/>
      <c r="Q141" s="198"/>
      <c r="R141" s="198"/>
      <c r="S141" s="198"/>
      <c r="T141" s="199"/>
      <c r="AT141" s="200" t="s">
        <v>138</v>
      </c>
      <c r="AU141" s="200" t="s">
        <v>82</v>
      </c>
      <c r="AV141" s="11" t="s">
        <v>82</v>
      </c>
      <c r="AW141" s="11" t="s">
        <v>37</v>
      </c>
      <c r="AX141" s="11" t="s">
        <v>24</v>
      </c>
      <c r="AY141" s="200" t="s">
        <v>126</v>
      </c>
    </row>
    <row r="142" spans="2:65" s="10" customFormat="1" ht="29.85" customHeight="1" x14ac:dyDescent="0.3">
      <c r="B142" s="159"/>
      <c r="D142" s="170" t="s">
        <v>72</v>
      </c>
      <c r="E142" s="171" t="s">
        <v>217</v>
      </c>
      <c r="F142" s="171" t="s">
        <v>218</v>
      </c>
      <c r="I142" s="162"/>
      <c r="J142" s="172">
        <f>BK142</f>
        <v>0</v>
      </c>
      <c r="L142" s="159"/>
      <c r="M142" s="164"/>
      <c r="N142" s="165"/>
      <c r="O142" s="165"/>
      <c r="P142" s="166">
        <f>SUM(P143:P157)</f>
        <v>0</v>
      </c>
      <c r="Q142" s="165"/>
      <c r="R142" s="166">
        <f>SUM(R143:R157)</f>
        <v>0</v>
      </c>
      <c r="S142" s="165"/>
      <c r="T142" s="167">
        <f>SUM(T143:T157)</f>
        <v>0</v>
      </c>
      <c r="AR142" s="160" t="s">
        <v>156</v>
      </c>
      <c r="AT142" s="168" t="s">
        <v>72</v>
      </c>
      <c r="AU142" s="168" t="s">
        <v>24</v>
      </c>
      <c r="AY142" s="160" t="s">
        <v>126</v>
      </c>
      <c r="BK142" s="169">
        <f>SUM(BK143:BK157)</f>
        <v>0</v>
      </c>
    </row>
    <row r="143" spans="2:65" s="1" customFormat="1" ht="22.5" customHeight="1" x14ac:dyDescent="0.3">
      <c r="B143" s="173"/>
      <c r="C143" s="174" t="s">
        <v>11</v>
      </c>
      <c r="D143" s="174" t="s">
        <v>129</v>
      </c>
      <c r="E143" s="175" t="s">
        <v>219</v>
      </c>
      <c r="F143" s="176" t="s">
        <v>220</v>
      </c>
      <c r="G143" s="177" t="s">
        <v>152</v>
      </c>
      <c r="H143" s="178">
        <v>1</v>
      </c>
      <c r="I143" s="179"/>
      <c r="J143" s="180">
        <f>ROUND(I143*H143,2)</f>
        <v>0</v>
      </c>
      <c r="K143" s="176" t="s">
        <v>198</v>
      </c>
      <c r="L143" s="40"/>
      <c r="M143" s="181" t="s">
        <v>5</v>
      </c>
      <c r="N143" s="182" t="s">
        <v>44</v>
      </c>
      <c r="O143" s="41"/>
      <c r="P143" s="183">
        <f>O143*H143</f>
        <v>0</v>
      </c>
      <c r="Q143" s="183">
        <v>0</v>
      </c>
      <c r="R143" s="183">
        <f>Q143*H143</f>
        <v>0</v>
      </c>
      <c r="S143" s="183">
        <v>0</v>
      </c>
      <c r="T143" s="184">
        <f>S143*H143</f>
        <v>0</v>
      </c>
      <c r="AR143" s="23" t="s">
        <v>133</v>
      </c>
      <c r="AT143" s="23" t="s">
        <v>129</v>
      </c>
      <c r="AU143" s="23" t="s">
        <v>82</v>
      </c>
      <c r="AY143" s="23" t="s">
        <v>126</v>
      </c>
      <c r="BE143" s="185">
        <f>IF(N143="základní",J143,0)</f>
        <v>0</v>
      </c>
      <c r="BF143" s="185">
        <f>IF(N143="snížená",J143,0)</f>
        <v>0</v>
      </c>
      <c r="BG143" s="185">
        <f>IF(N143="zákl. přenesená",J143,0)</f>
        <v>0</v>
      </c>
      <c r="BH143" s="185">
        <f>IF(N143="sníž. přenesená",J143,0)</f>
        <v>0</v>
      </c>
      <c r="BI143" s="185">
        <f>IF(N143="nulová",J143,0)</f>
        <v>0</v>
      </c>
      <c r="BJ143" s="23" t="s">
        <v>24</v>
      </c>
      <c r="BK143" s="185">
        <f>ROUND(I143*H143,2)</f>
        <v>0</v>
      </c>
      <c r="BL143" s="23" t="s">
        <v>133</v>
      </c>
      <c r="BM143" s="23" t="s">
        <v>221</v>
      </c>
    </row>
    <row r="144" spans="2:65" s="1" customFormat="1" x14ac:dyDescent="0.3">
      <c r="B144" s="40"/>
      <c r="D144" s="186" t="s">
        <v>135</v>
      </c>
      <c r="F144" s="187" t="s">
        <v>220</v>
      </c>
      <c r="I144" s="188"/>
      <c r="L144" s="40"/>
      <c r="M144" s="189"/>
      <c r="N144" s="41"/>
      <c r="O144" s="41"/>
      <c r="P144" s="41"/>
      <c r="Q144" s="41"/>
      <c r="R144" s="41"/>
      <c r="S144" s="41"/>
      <c r="T144" s="69"/>
      <c r="AT144" s="23" t="s">
        <v>135</v>
      </c>
      <c r="AU144" s="23" t="s">
        <v>82</v>
      </c>
    </row>
    <row r="145" spans="2:65" s="1" customFormat="1" ht="67.5" x14ac:dyDescent="0.3">
      <c r="B145" s="40"/>
      <c r="D145" s="192" t="s">
        <v>136</v>
      </c>
      <c r="F145" s="201" t="s">
        <v>222</v>
      </c>
      <c r="I145" s="188"/>
      <c r="L145" s="40"/>
      <c r="M145" s="189"/>
      <c r="N145" s="41"/>
      <c r="O145" s="41"/>
      <c r="P145" s="41"/>
      <c r="Q145" s="41"/>
      <c r="R145" s="41"/>
      <c r="S145" s="41"/>
      <c r="T145" s="69"/>
      <c r="AT145" s="23" t="s">
        <v>136</v>
      </c>
      <c r="AU145" s="23" t="s">
        <v>82</v>
      </c>
    </row>
    <row r="146" spans="2:65" s="1" customFormat="1" ht="22.5" customHeight="1" x14ac:dyDescent="0.3">
      <c r="B146" s="173"/>
      <c r="C146" s="174" t="s">
        <v>223</v>
      </c>
      <c r="D146" s="174" t="s">
        <v>129</v>
      </c>
      <c r="E146" s="175" t="s">
        <v>224</v>
      </c>
      <c r="F146" s="176" t="s">
        <v>225</v>
      </c>
      <c r="G146" s="177" t="s">
        <v>184</v>
      </c>
      <c r="H146" s="178">
        <v>2</v>
      </c>
      <c r="I146" s="179"/>
      <c r="J146" s="180">
        <f>ROUND(I146*H146,2)</f>
        <v>0</v>
      </c>
      <c r="K146" s="176" t="s">
        <v>198</v>
      </c>
      <c r="L146" s="40"/>
      <c r="M146" s="181" t="s">
        <v>5</v>
      </c>
      <c r="N146" s="182" t="s">
        <v>44</v>
      </c>
      <c r="O146" s="41"/>
      <c r="P146" s="183">
        <f>O146*H146</f>
        <v>0</v>
      </c>
      <c r="Q146" s="183">
        <v>0</v>
      </c>
      <c r="R146" s="183">
        <f>Q146*H146</f>
        <v>0</v>
      </c>
      <c r="S146" s="183">
        <v>0</v>
      </c>
      <c r="T146" s="184">
        <f>S146*H146</f>
        <v>0</v>
      </c>
      <c r="AR146" s="23" t="s">
        <v>133</v>
      </c>
      <c r="AT146" s="23" t="s">
        <v>129</v>
      </c>
      <c r="AU146" s="23" t="s">
        <v>82</v>
      </c>
      <c r="AY146" s="23" t="s">
        <v>126</v>
      </c>
      <c r="BE146" s="185">
        <f>IF(N146="základní",J146,0)</f>
        <v>0</v>
      </c>
      <c r="BF146" s="185">
        <f>IF(N146="snížená",J146,0)</f>
        <v>0</v>
      </c>
      <c r="BG146" s="185">
        <f>IF(N146="zákl. přenesená",J146,0)</f>
        <v>0</v>
      </c>
      <c r="BH146" s="185">
        <f>IF(N146="sníž. přenesená",J146,0)</f>
        <v>0</v>
      </c>
      <c r="BI146" s="185">
        <f>IF(N146="nulová",J146,0)</f>
        <v>0</v>
      </c>
      <c r="BJ146" s="23" t="s">
        <v>24</v>
      </c>
      <c r="BK146" s="185">
        <f>ROUND(I146*H146,2)</f>
        <v>0</v>
      </c>
      <c r="BL146" s="23" t="s">
        <v>133</v>
      </c>
      <c r="BM146" s="23" t="s">
        <v>226</v>
      </c>
    </row>
    <row r="147" spans="2:65" s="1" customFormat="1" x14ac:dyDescent="0.3">
      <c r="B147" s="40"/>
      <c r="D147" s="186" t="s">
        <v>135</v>
      </c>
      <c r="F147" s="187" t="s">
        <v>225</v>
      </c>
      <c r="I147" s="188"/>
      <c r="L147" s="40"/>
      <c r="M147" s="189"/>
      <c r="N147" s="41"/>
      <c r="O147" s="41"/>
      <c r="P147" s="41"/>
      <c r="Q147" s="41"/>
      <c r="R147" s="41"/>
      <c r="S147" s="41"/>
      <c r="T147" s="69"/>
      <c r="AT147" s="23" t="s">
        <v>135</v>
      </c>
      <c r="AU147" s="23" t="s">
        <v>82</v>
      </c>
    </row>
    <row r="148" spans="2:65" s="1" customFormat="1" ht="27" x14ac:dyDescent="0.3">
      <c r="B148" s="40"/>
      <c r="D148" s="186" t="s">
        <v>136</v>
      </c>
      <c r="F148" s="190" t="s">
        <v>227</v>
      </c>
      <c r="I148" s="188"/>
      <c r="L148" s="40"/>
      <c r="M148" s="189"/>
      <c r="N148" s="41"/>
      <c r="O148" s="41"/>
      <c r="P148" s="41"/>
      <c r="Q148" s="41"/>
      <c r="R148" s="41"/>
      <c r="S148" s="41"/>
      <c r="T148" s="69"/>
      <c r="AT148" s="23" t="s">
        <v>136</v>
      </c>
      <c r="AU148" s="23" t="s">
        <v>82</v>
      </c>
    </row>
    <row r="149" spans="2:65" s="11" customFormat="1" ht="27" x14ac:dyDescent="0.3">
      <c r="B149" s="191"/>
      <c r="D149" s="192" t="s">
        <v>138</v>
      </c>
      <c r="E149" s="193" t="s">
        <v>5</v>
      </c>
      <c r="F149" s="194" t="s">
        <v>228</v>
      </c>
      <c r="H149" s="195">
        <v>2</v>
      </c>
      <c r="I149" s="196"/>
      <c r="L149" s="191"/>
      <c r="M149" s="197"/>
      <c r="N149" s="198"/>
      <c r="O149" s="198"/>
      <c r="P149" s="198"/>
      <c r="Q149" s="198"/>
      <c r="R149" s="198"/>
      <c r="S149" s="198"/>
      <c r="T149" s="199"/>
      <c r="AT149" s="200" t="s">
        <v>138</v>
      </c>
      <c r="AU149" s="200" t="s">
        <v>82</v>
      </c>
      <c r="AV149" s="11" t="s">
        <v>82</v>
      </c>
      <c r="AW149" s="11" t="s">
        <v>37</v>
      </c>
      <c r="AX149" s="11" t="s">
        <v>24</v>
      </c>
      <c r="AY149" s="200" t="s">
        <v>126</v>
      </c>
    </row>
    <row r="150" spans="2:65" s="1" customFormat="1" ht="22.5" customHeight="1" x14ac:dyDescent="0.3">
      <c r="B150" s="173"/>
      <c r="C150" s="174" t="s">
        <v>229</v>
      </c>
      <c r="D150" s="174" t="s">
        <v>129</v>
      </c>
      <c r="E150" s="175" t="s">
        <v>230</v>
      </c>
      <c r="F150" s="176" t="s">
        <v>225</v>
      </c>
      <c r="G150" s="177" t="s">
        <v>231</v>
      </c>
      <c r="H150" s="178">
        <v>1.41</v>
      </c>
      <c r="I150" s="179"/>
      <c r="J150" s="180">
        <f>ROUND(I150*H150,2)</f>
        <v>0</v>
      </c>
      <c r="K150" s="176" t="s">
        <v>198</v>
      </c>
      <c r="L150" s="40"/>
      <c r="M150" s="181" t="s">
        <v>5</v>
      </c>
      <c r="N150" s="182" t="s">
        <v>44</v>
      </c>
      <c r="O150" s="41"/>
      <c r="P150" s="183">
        <f>O150*H150</f>
        <v>0</v>
      </c>
      <c r="Q150" s="183">
        <v>0</v>
      </c>
      <c r="R150" s="183">
        <f>Q150*H150</f>
        <v>0</v>
      </c>
      <c r="S150" s="183">
        <v>0</v>
      </c>
      <c r="T150" s="184">
        <f>S150*H150</f>
        <v>0</v>
      </c>
      <c r="AR150" s="23" t="s">
        <v>133</v>
      </c>
      <c r="AT150" s="23" t="s">
        <v>129</v>
      </c>
      <c r="AU150" s="23" t="s">
        <v>82</v>
      </c>
      <c r="AY150" s="23" t="s">
        <v>126</v>
      </c>
      <c r="BE150" s="185">
        <f>IF(N150="základní",J150,0)</f>
        <v>0</v>
      </c>
      <c r="BF150" s="185">
        <f>IF(N150="snížená",J150,0)</f>
        <v>0</v>
      </c>
      <c r="BG150" s="185">
        <f>IF(N150="zákl. přenesená",J150,0)</f>
        <v>0</v>
      </c>
      <c r="BH150" s="185">
        <f>IF(N150="sníž. přenesená",J150,0)</f>
        <v>0</v>
      </c>
      <c r="BI150" s="185">
        <f>IF(N150="nulová",J150,0)</f>
        <v>0</v>
      </c>
      <c r="BJ150" s="23" t="s">
        <v>24</v>
      </c>
      <c r="BK150" s="185">
        <f>ROUND(I150*H150,2)</f>
        <v>0</v>
      </c>
      <c r="BL150" s="23" t="s">
        <v>133</v>
      </c>
      <c r="BM150" s="23" t="s">
        <v>232</v>
      </c>
    </row>
    <row r="151" spans="2:65" s="1" customFormat="1" x14ac:dyDescent="0.3">
      <c r="B151" s="40"/>
      <c r="D151" s="186" t="s">
        <v>135</v>
      </c>
      <c r="F151" s="187" t="s">
        <v>225</v>
      </c>
      <c r="I151" s="188"/>
      <c r="L151" s="40"/>
      <c r="M151" s="189"/>
      <c r="N151" s="41"/>
      <c r="O151" s="41"/>
      <c r="P151" s="41"/>
      <c r="Q151" s="41"/>
      <c r="R151" s="41"/>
      <c r="S151" s="41"/>
      <c r="T151" s="69"/>
      <c r="AT151" s="23" t="s">
        <v>135</v>
      </c>
      <c r="AU151" s="23" t="s">
        <v>82</v>
      </c>
    </row>
    <row r="152" spans="2:65" s="1" customFormat="1" ht="27" x14ac:dyDescent="0.3">
      <c r="B152" s="40"/>
      <c r="D152" s="186" t="s">
        <v>136</v>
      </c>
      <c r="F152" s="190" t="s">
        <v>233</v>
      </c>
      <c r="I152" s="188"/>
      <c r="L152" s="40"/>
      <c r="M152" s="189"/>
      <c r="N152" s="41"/>
      <c r="O152" s="41"/>
      <c r="P152" s="41"/>
      <c r="Q152" s="41"/>
      <c r="R152" s="41"/>
      <c r="S152" s="41"/>
      <c r="T152" s="69"/>
      <c r="AT152" s="23" t="s">
        <v>136</v>
      </c>
      <c r="AU152" s="23" t="s">
        <v>82</v>
      </c>
    </row>
    <row r="153" spans="2:65" s="11" customFormat="1" ht="27" x14ac:dyDescent="0.3">
      <c r="B153" s="191"/>
      <c r="D153" s="192" t="s">
        <v>138</v>
      </c>
      <c r="E153" s="193" t="s">
        <v>5</v>
      </c>
      <c r="F153" s="194" t="s">
        <v>234</v>
      </c>
      <c r="H153" s="195">
        <v>1.41</v>
      </c>
      <c r="I153" s="196"/>
      <c r="L153" s="191"/>
      <c r="M153" s="197"/>
      <c r="N153" s="198"/>
      <c r="O153" s="198"/>
      <c r="P153" s="198"/>
      <c r="Q153" s="198"/>
      <c r="R153" s="198"/>
      <c r="S153" s="198"/>
      <c r="T153" s="199"/>
      <c r="AT153" s="200" t="s">
        <v>138</v>
      </c>
      <c r="AU153" s="200" t="s">
        <v>82</v>
      </c>
      <c r="AV153" s="11" t="s">
        <v>82</v>
      </c>
      <c r="AW153" s="11" t="s">
        <v>37</v>
      </c>
      <c r="AX153" s="11" t="s">
        <v>24</v>
      </c>
      <c r="AY153" s="200" t="s">
        <v>126</v>
      </c>
    </row>
    <row r="154" spans="2:65" s="1" customFormat="1" ht="22.5" customHeight="1" x14ac:dyDescent="0.3">
      <c r="B154" s="173"/>
      <c r="C154" s="174" t="s">
        <v>235</v>
      </c>
      <c r="D154" s="174" t="s">
        <v>129</v>
      </c>
      <c r="E154" s="175" t="s">
        <v>236</v>
      </c>
      <c r="F154" s="176" t="s">
        <v>225</v>
      </c>
      <c r="G154" s="177" t="s">
        <v>184</v>
      </c>
      <c r="H154" s="178">
        <v>2</v>
      </c>
      <c r="I154" s="179"/>
      <c r="J154" s="180">
        <f>ROUND(I154*H154,2)</f>
        <v>0</v>
      </c>
      <c r="K154" s="176" t="s">
        <v>198</v>
      </c>
      <c r="L154" s="40"/>
      <c r="M154" s="181" t="s">
        <v>5</v>
      </c>
      <c r="N154" s="182" t="s">
        <v>44</v>
      </c>
      <c r="O154" s="41"/>
      <c r="P154" s="183">
        <f>O154*H154</f>
        <v>0</v>
      </c>
      <c r="Q154" s="183">
        <v>0</v>
      </c>
      <c r="R154" s="183">
        <f>Q154*H154</f>
        <v>0</v>
      </c>
      <c r="S154" s="183">
        <v>0</v>
      </c>
      <c r="T154" s="184">
        <f>S154*H154</f>
        <v>0</v>
      </c>
      <c r="AR154" s="23" t="s">
        <v>133</v>
      </c>
      <c r="AT154" s="23" t="s">
        <v>129</v>
      </c>
      <c r="AU154" s="23" t="s">
        <v>82</v>
      </c>
      <c r="AY154" s="23" t="s">
        <v>126</v>
      </c>
      <c r="BE154" s="185">
        <f>IF(N154="základní",J154,0)</f>
        <v>0</v>
      </c>
      <c r="BF154" s="185">
        <f>IF(N154="snížená",J154,0)</f>
        <v>0</v>
      </c>
      <c r="BG154" s="185">
        <f>IF(N154="zákl. přenesená",J154,0)</f>
        <v>0</v>
      </c>
      <c r="BH154" s="185">
        <f>IF(N154="sníž. přenesená",J154,0)</f>
        <v>0</v>
      </c>
      <c r="BI154" s="185">
        <f>IF(N154="nulová",J154,0)</f>
        <v>0</v>
      </c>
      <c r="BJ154" s="23" t="s">
        <v>24</v>
      </c>
      <c r="BK154" s="185">
        <f>ROUND(I154*H154,2)</f>
        <v>0</v>
      </c>
      <c r="BL154" s="23" t="s">
        <v>133</v>
      </c>
      <c r="BM154" s="23" t="s">
        <v>237</v>
      </c>
    </row>
    <row r="155" spans="2:65" s="1" customFormat="1" x14ac:dyDescent="0.3">
      <c r="B155" s="40"/>
      <c r="D155" s="186" t="s">
        <v>135</v>
      </c>
      <c r="F155" s="187" t="s">
        <v>225</v>
      </c>
      <c r="I155" s="188"/>
      <c r="L155" s="40"/>
      <c r="M155" s="189"/>
      <c r="N155" s="41"/>
      <c r="O155" s="41"/>
      <c r="P155" s="41"/>
      <c r="Q155" s="41"/>
      <c r="R155" s="41"/>
      <c r="S155" s="41"/>
      <c r="T155" s="69"/>
      <c r="AT155" s="23" t="s">
        <v>135</v>
      </c>
      <c r="AU155" s="23" t="s">
        <v>82</v>
      </c>
    </row>
    <row r="156" spans="2:65" s="1" customFormat="1" ht="27" x14ac:dyDescent="0.3">
      <c r="B156" s="40"/>
      <c r="D156" s="186" t="s">
        <v>136</v>
      </c>
      <c r="F156" s="190" t="s">
        <v>238</v>
      </c>
      <c r="I156" s="188"/>
      <c r="L156" s="40"/>
      <c r="M156" s="189"/>
      <c r="N156" s="41"/>
      <c r="O156" s="41"/>
      <c r="P156" s="41"/>
      <c r="Q156" s="41"/>
      <c r="R156" s="41"/>
      <c r="S156" s="41"/>
      <c r="T156" s="69"/>
      <c r="AT156" s="23" t="s">
        <v>136</v>
      </c>
      <c r="AU156" s="23" t="s">
        <v>82</v>
      </c>
    </row>
    <row r="157" spans="2:65" s="11" customFormat="1" ht="27" x14ac:dyDescent="0.3">
      <c r="B157" s="191"/>
      <c r="D157" s="186" t="s">
        <v>138</v>
      </c>
      <c r="E157" s="200" t="s">
        <v>5</v>
      </c>
      <c r="F157" s="202" t="s">
        <v>239</v>
      </c>
      <c r="H157" s="203">
        <v>2</v>
      </c>
      <c r="I157" s="196"/>
      <c r="L157" s="191"/>
      <c r="M157" s="197"/>
      <c r="N157" s="198"/>
      <c r="O157" s="198"/>
      <c r="P157" s="198"/>
      <c r="Q157" s="198"/>
      <c r="R157" s="198"/>
      <c r="S157" s="198"/>
      <c r="T157" s="199"/>
      <c r="AT157" s="200" t="s">
        <v>138</v>
      </c>
      <c r="AU157" s="200" t="s">
        <v>82</v>
      </c>
      <c r="AV157" s="11" t="s">
        <v>82</v>
      </c>
      <c r="AW157" s="11" t="s">
        <v>37</v>
      </c>
      <c r="AX157" s="11" t="s">
        <v>24</v>
      </c>
      <c r="AY157" s="200" t="s">
        <v>126</v>
      </c>
    </row>
    <row r="158" spans="2:65" s="10" customFormat="1" ht="29.85" customHeight="1" x14ac:dyDescent="0.3">
      <c r="B158" s="159"/>
      <c r="D158" s="170" t="s">
        <v>72</v>
      </c>
      <c r="E158" s="171" t="s">
        <v>240</v>
      </c>
      <c r="F158" s="171" t="s">
        <v>241</v>
      </c>
      <c r="I158" s="162"/>
      <c r="J158" s="172">
        <f>BK158</f>
        <v>0</v>
      </c>
      <c r="L158" s="159"/>
      <c r="M158" s="164"/>
      <c r="N158" s="165"/>
      <c r="O158" s="165"/>
      <c r="P158" s="166">
        <f>SUM(P159:P161)</f>
        <v>0</v>
      </c>
      <c r="Q158" s="165"/>
      <c r="R158" s="166">
        <f>SUM(R159:R161)</f>
        <v>0</v>
      </c>
      <c r="S158" s="165"/>
      <c r="T158" s="167">
        <f>SUM(T159:T161)</f>
        <v>0</v>
      </c>
      <c r="AR158" s="160" t="s">
        <v>156</v>
      </c>
      <c r="AT158" s="168" t="s">
        <v>72</v>
      </c>
      <c r="AU158" s="168" t="s">
        <v>24</v>
      </c>
      <c r="AY158" s="160" t="s">
        <v>126</v>
      </c>
      <c r="BK158" s="169">
        <f>SUM(BK159:BK161)</f>
        <v>0</v>
      </c>
    </row>
    <row r="159" spans="2:65" s="1" customFormat="1" ht="22.5" customHeight="1" x14ac:dyDescent="0.3">
      <c r="B159" s="173"/>
      <c r="C159" s="174" t="s">
        <v>242</v>
      </c>
      <c r="D159" s="174" t="s">
        <v>129</v>
      </c>
      <c r="E159" s="175" t="s">
        <v>243</v>
      </c>
      <c r="F159" s="176" t="s">
        <v>244</v>
      </c>
      <c r="G159" s="177" t="s">
        <v>152</v>
      </c>
      <c r="H159" s="178">
        <v>1</v>
      </c>
      <c r="I159" s="179"/>
      <c r="J159" s="180">
        <f>ROUND(I159*H159,2)</f>
        <v>0</v>
      </c>
      <c r="K159" s="176" t="s">
        <v>198</v>
      </c>
      <c r="L159" s="40"/>
      <c r="M159" s="181" t="s">
        <v>5</v>
      </c>
      <c r="N159" s="182" t="s">
        <v>44</v>
      </c>
      <c r="O159" s="41"/>
      <c r="P159" s="183">
        <f>O159*H159</f>
        <v>0</v>
      </c>
      <c r="Q159" s="183">
        <v>0</v>
      </c>
      <c r="R159" s="183">
        <f>Q159*H159</f>
        <v>0</v>
      </c>
      <c r="S159" s="183">
        <v>0</v>
      </c>
      <c r="T159" s="184">
        <f>S159*H159</f>
        <v>0</v>
      </c>
      <c r="AR159" s="23" t="s">
        <v>133</v>
      </c>
      <c r="AT159" s="23" t="s">
        <v>129</v>
      </c>
      <c r="AU159" s="23" t="s">
        <v>82</v>
      </c>
      <c r="AY159" s="23" t="s">
        <v>126</v>
      </c>
      <c r="BE159" s="185">
        <f>IF(N159="základní",J159,0)</f>
        <v>0</v>
      </c>
      <c r="BF159" s="185">
        <f>IF(N159="snížená",J159,0)</f>
        <v>0</v>
      </c>
      <c r="BG159" s="185">
        <f>IF(N159="zákl. přenesená",J159,0)</f>
        <v>0</v>
      </c>
      <c r="BH159" s="185">
        <f>IF(N159="sníž. přenesená",J159,0)</f>
        <v>0</v>
      </c>
      <c r="BI159" s="185">
        <f>IF(N159="nulová",J159,0)</f>
        <v>0</v>
      </c>
      <c r="BJ159" s="23" t="s">
        <v>24</v>
      </c>
      <c r="BK159" s="185">
        <f>ROUND(I159*H159,2)</f>
        <v>0</v>
      </c>
      <c r="BL159" s="23" t="s">
        <v>133</v>
      </c>
      <c r="BM159" s="23" t="s">
        <v>245</v>
      </c>
    </row>
    <row r="160" spans="2:65" s="1" customFormat="1" x14ac:dyDescent="0.3">
      <c r="B160" s="40"/>
      <c r="D160" s="186" t="s">
        <v>135</v>
      </c>
      <c r="F160" s="187" t="s">
        <v>244</v>
      </c>
      <c r="I160" s="188"/>
      <c r="L160" s="40"/>
      <c r="M160" s="189"/>
      <c r="N160" s="41"/>
      <c r="O160" s="41"/>
      <c r="P160" s="41"/>
      <c r="Q160" s="41"/>
      <c r="R160" s="41"/>
      <c r="S160" s="41"/>
      <c r="T160" s="69"/>
      <c r="AT160" s="23" t="s">
        <v>135</v>
      </c>
      <c r="AU160" s="23" t="s">
        <v>82</v>
      </c>
    </row>
    <row r="161" spans="2:47" s="1" customFormat="1" ht="27" x14ac:dyDescent="0.3">
      <c r="B161" s="40"/>
      <c r="D161" s="186" t="s">
        <v>136</v>
      </c>
      <c r="F161" s="190" t="s">
        <v>246</v>
      </c>
      <c r="I161" s="188"/>
      <c r="L161" s="40"/>
      <c r="M161" s="212"/>
      <c r="N161" s="213"/>
      <c r="O161" s="213"/>
      <c r="P161" s="213"/>
      <c r="Q161" s="213"/>
      <c r="R161" s="213"/>
      <c r="S161" s="213"/>
      <c r="T161" s="214"/>
      <c r="AT161" s="23" t="s">
        <v>136</v>
      </c>
      <c r="AU161" s="23" t="s">
        <v>82</v>
      </c>
    </row>
    <row r="162" spans="2:47" s="1" customFormat="1" ht="6.95" customHeight="1" x14ac:dyDescent="0.3">
      <c r="B162" s="55"/>
      <c r="C162" s="56"/>
      <c r="D162" s="56"/>
      <c r="E162" s="56"/>
      <c r="F162" s="56"/>
      <c r="G162" s="56"/>
      <c r="H162" s="56"/>
      <c r="I162" s="126"/>
      <c r="J162" s="56"/>
      <c r="K162" s="56"/>
      <c r="L162" s="40"/>
    </row>
  </sheetData>
  <autoFilter ref="C81:K161"/>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3"/>
  <sheetViews>
    <sheetView showGridLines="0" workbookViewId="0">
      <pane ySplit="1" topLeftCell="A104"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92</v>
      </c>
      <c r="G1" s="359" t="s">
        <v>93</v>
      </c>
      <c r="H1" s="359"/>
      <c r="I1" s="102"/>
      <c r="J1" s="101" t="s">
        <v>94</v>
      </c>
      <c r="K1" s="100" t="s">
        <v>95</v>
      </c>
      <c r="L1" s="101" t="s">
        <v>96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1" t="s">
        <v>8</v>
      </c>
      <c r="M2" s="322"/>
      <c r="N2" s="322"/>
      <c r="O2" s="322"/>
      <c r="P2" s="322"/>
      <c r="Q2" s="322"/>
      <c r="R2" s="322"/>
      <c r="S2" s="322"/>
      <c r="T2" s="322"/>
      <c r="U2" s="322"/>
      <c r="V2" s="322"/>
      <c r="AT2" s="23" t="s">
        <v>85</v>
      </c>
    </row>
    <row r="3" spans="1:70" ht="6.95" customHeight="1" x14ac:dyDescent="0.3">
      <c r="B3" s="24"/>
      <c r="C3" s="25"/>
      <c r="D3" s="25"/>
      <c r="E3" s="25"/>
      <c r="F3" s="25"/>
      <c r="G3" s="25"/>
      <c r="H3" s="25"/>
      <c r="I3" s="103"/>
      <c r="J3" s="25"/>
      <c r="K3" s="26"/>
      <c r="AT3" s="23" t="s">
        <v>82</v>
      </c>
    </row>
    <row r="4" spans="1:70" ht="36.950000000000003" customHeight="1" x14ac:dyDescent="0.3">
      <c r="B4" s="27"/>
      <c r="C4" s="28"/>
      <c r="D4" s="29" t="s">
        <v>97</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22.5" customHeight="1" x14ac:dyDescent="0.3">
      <c r="B7" s="27"/>
      <c r="C7" s="28"/>
      <c r="D7" s="28"/>
      <c r="E7" s="360" t="str">
        <f>'Rekapitulace stavby'!K6</f>
        <v>Modernizace sil. II/315, křižovatka s III/36016 - Hrádek</v>
      </c>
      <c r="F7" s="361"/>
      <c r="G7" s="361"/>
      <c r="H7" s="361"/>
      <c r="I7" s="104"/>
      <c r="J7" s="28"/>
      <c r="K7" s="30"/>
    </row>
    <row r="8" spans="1:70" s="1" customFormat="1" ht="15" x14ac:dyDescent="0.3">
      <c r="B8" s="40"/>
      <c r="C8" s="41"/>
      <c r="D8" s="36" t="s">
        <v>98</v>
      </c>
      <c r="E8" s="41"/>
      <c r="F8" s="41"/>
      <c r="G8" s="41"/>
      <c r="H8" s="41"/>
      <c r="I8" s="105"/>
      <c r="J8" s="41"/>
      <c r="K8" s="44"/>
    </row>
    <row r="9" spans="1:70" s="1" customFormat="1" ht="36.950000000000003" customHeight="1" x14ac:dyDescent="0.3">
      <c r="B9" s="40"/>
      <c r="C9" s="41"/>
      <c r="D9" s="41"/>
      <c r="E9" s="362" t="s">
        <v>247</v>
      </c>
      <c r="F9" s="363"/>
      <c r="G9" s="363"/>
      <c r="H9" s="363"/>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22</v>
      </c>
      <c r="E11" s="41"/>
      <c r="F11" s="34" t="s">
        <v>5</v>
      </c>
      <c r="G11" s="41"/>
      <c r="H11" s="41"/>
      <c r="I11" s="106" t="s">
        <v>23</v>
      </c>
      <c r="J11" s="34" t="s">
        <v>5</v>
      </c>
      <c r="K11" s="44"/>
    </row>
    <row r="12" spans="1:70" s="1" customFormat="1" ht="14.45" customHeight="1" x14ac:dyDescent="0.3">
      <c r="B12" s="40"/>
      <c r="C12" s="41"/>
      <c r="D12" s="36" t="s">
        <v>25</v>
      </c>
      <c r="E12" s="41"/>
      <c r="F12" s="34" t="s">
        <v>26</v>
      </c>
      <c r="G12" s="41"/>
      <c r="H12" s="41"/>
      <c r="I12" s="106" t="s">
        <v>27</v>
      </c>
      <c r="J12" s="107" t="str">
        <f>'Rekapitulace stavby'!AN8</f>
        <v>25. 10. 2016</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31</v>
      </c>
      <c r="E14" s="41"/>
      <c r="F14" s="41"/>
      <c r="G14" s="41"/>
      <c r="H14" s="41"/>
      <c r="I14" s="106" t="s">
        <v>32</v>
      </c>
      <c r="J14" s="34" t="str">
        <f>IF('Rekapitulace stavby'!AN10="","",'Rekapitulace stavby'!AN10)</f>
        <v/>
      </c>
      <c r="K14" s="44"/>
    </row>
    <row r="15" spans="1:70" s="1" customFormat="1" ht="18" customHeight="1" x14ac:dyDescent="0.3">
      <c r="B15" s="40"/>
      <c r="C15" s="41"/>
      <c r="D15" s="41"/>
      <c r="E15" s="34" t="str">
        <f>IF('Rekapitulace stavby'!E11="","",'Rekapitulace stavby'!E11)</f>
        <v xml:space="preserve"> </v>
      </c>
      <c r="F15" s="41"/>
      <c r="G15" s="41"/>
      <c r="H15" s="41"/>
      <c r="I15" s="106" t="s">
        <v>33</v>
      </c>
      <c r="J15" s="34" t="str">
        <f>IF('Rekapitulace stavby'!AN11="","",'Rekapitulace stavby'!AN11)</f>
        <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34</v>
      </c>
      <c r="E17" s="41"/>
      <c r="F17" s="41"/>
      <c r="G17" s="41"/>
      <c r="H17" s="41"/>
      <c r="I17" s="106" t="s">
        <v>32</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36</v>
      </c>
      <c r="E20" s="41"/>
      <c r="F20" s="41"/>
      <c r="G20" s="41"/>
      <c r="H20" s="41"/>
      <c r="I20" s="106" t="s">
        <v>32</v>
      </c>
      <c r="J20" s="34" t="str">
        <f>IF('Rekapitulace stavby'!AN16="","",'Rekapitulace stavby'!AN16)</f>
        <v/>
      </c>
      <c r="K20" s="44"/>
    </row>
    <row r="21" spans="2:11" s="1" customFormat="1" ht="18" customHeight="1" x14ac:dyDescent="0.3">
      <c r="B21" s="40"/>
      <c r="C21" s="41"/>
      <c r="D21" s="41"/>
      <c r="E21" s="34" t="str">
        <f>IF('Rekapitulace stavby'!E17="","",'Rekapitulace stavby'!E17)</f>
        <v xml:space="preserve"> </v>
      </c>
      <c r="F21" s="41"/>
      <c r="G21" s="41"/>
      <c r="H21" s="41"/>
      <c r="I21" s="106" t="s">
        <v>33</v>
      </c>
      <c r="J21" s="34" t="str">
        <f>IF('Rekapitulace stavby'!AN17="","",'Rekapitulace stavby'!AN17)</f>
        <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38</v>
      </c>
      <c r="E23" s="41"/>
      <c r="F23" s="41"/>
      <c r="G23" s="41"/>
      <c r="H23" s="41"/>
      <c r="I23" s="105"/>
      <c r="J23" s="41"/>
      <c r="K23" s="44"/>
    </row>
    <row r="24" spans="2:11" s="6" customFormat="1" ht="22.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39</v>
      </c>
      <c r="E27" s="41"/>
      <c r="F27" s="41"/>
      <c r="G27" s="41"/>
      <c r="H27" s="41"/>
      <c r="I27" s="105"/>
      <c r="J27" s="115">
        <f>ROUND(J78,2)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41</v>
      </c>
      <c r="G29" s="41"/>
      <c r="H29" s="41"/>
      <c r="I29" s="116" t="s">
        <v>40</v>
      </c>
      <c r="J29" s="45" t="s">
        <v>42</v>
      </c>
      <c r="K29" s="44"/>
    </row>
    <row r="30" spans="2:11" s="1" customFormat="1" ht="14.45" customHeight="1" x14ac:dyDescent="0.3">
      <c r="B30" s="40"/>
      <c r="C30" s="41"/>
      <c r="D30" s="48" t="s">
        <v>43</v>
      </c>
      <c r="E30" s="48" t="s">
        <v>44</v>
      </c>
      <c r="F30" s="117">
        <f>ROUND(SUM(BE78:BE112), 2)</f>
        <v>0</v>
      </c>
      <c r="G30" s="41"/>
      <c r="H30" s="41"/>
      <c r="I30" s="118">
        <v>0.21</v>
      </c>
      <c r="J30" s="117">
        <f>ROUND(ROUND((SUM(BE78:BE112)), 2)*I30, 2)</f>
        <v>0</v>
      </c>
      <c r="K30" s="44"/>
    </row>
    <row r="31" spans="2:11" s="1" customFormat="1" ht="14.45" customHeight="1" x14ac:dyDescent="0.3">
      <c r="B31" s="40"/>
      <c r="C31" s="41"/>
      <c r="D31" s="41"/>
      <c r="E31" s="48" t="s">
        <v>45</v>
      </c>
      <c r="F31" s="117">
        <f>ROUND(SUM(BF78:BF112), 2)</f>
        <v>0</v>
      </c>
      <c r="G31" s="41"/>
      <c r="H31" s="41"/>
      <c r="I31" s="118">
        <v>0.15</v>
      </c>
      <c r="J31" s="117">
        <f>ROUND(ROUND((SUM(BF78:BF112)), 2)*I31, 2)</f>
        <v>0</v>
      </c>
      <c r="K31" s="44"/>
    </row>
    <row r="32" spans="2:11" s="1" customFormat="1" ht="14.45" hidden="1" customHeight="1" x14ac:dyDescent="0.3">
      <c r="B32" s="40"/>
      <c r="C32" s="41"/>
      <c r="D32" s="41"/>
      <c r="E32" s="48" t="s">
        <v>46</v>
      </c>
      <c r="F32" s="117">
        <f>ROUND(SUM(BG78:BG112), 2)</f>
        <v>0</v>
      </c>
      <c r="G32" s="41"/>
      <c r="H32" s="41"/>
      <c r="I32" s="118">
        <v>0.21</v>
      </c>
      <c r="J32" s="117">
        <v>0</v>
      </c>
      <c r="K32" s="44"/>
    </row>
    <row r="33" spans="2:11" s="1" customFormat="1" ht="14.45" hidden="1" customHeight="1" x14ac:dyDescent="0.3">
      <c r="B33" s="40"/>
      <c r="C33" s="41"/>
      <c r="D33" s="41"/>
      <c r="E33" s="48" t="s">
        <v>47</v>
      </c>
      <c r="F33" s="117">
        <f>ROUND(SUM(BH78:BH112), 2)</f>
        <v>0</v>
      </c>
      <c r="G33" s="41"/>
      <c r="H33" s="41"/>
      <c r="I33" s="118">
        <v>0.15</v>
      </c>
      <c r="J33" s="117">
        <v>0</v>
      </c>
      <c r="K33" s="44"/>
    </row>
    <row r="34" spans="2:11" s="1" customFormat="1" ht="14.45" hidden="1" customHeight="1" x14ac:dyDescent="0.3">
      <c r="B34" s="40"/>
      <c r="C34" s="41"/>
      <c r="D34" s="41"/>
      <c r="E34" s="48" t="s">
        <v>48</v>
      </c>
      <c r="F34" s="117">
        <f>ROUND(SUM(BI78:BI112),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49</v>
      </c>
      <c r="E36" s="70"/>
      <c r="F36" s="70"/>
      <c r="G36" s="121" t="s">
        <v>50</v>
      </c>
      <c r="H36" s="122" t="s">
        <v>51</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100</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22.5" customHeight="1" x14ac:dyDescent="0.3">
      <c r="B45" s="40"/>
      <c r="C45" s="41"/>
      <c r="D45" s="41"/>
      <c r="E45" s="360" t="str">
        <f>E7</f>
        <v>Modernizace sil. II/315, křižovatka s III/36016 - Hrádek</v>
      </c>
      <c r="F45" s="361"/>
      <c r="G45" s="361"/>
      <c r="H45" s="361"/>
      <c r="I45" s="105"/>
      <c r="J45" s="41"/>
      <c r="K45" s="44"/>
    </row>
    <row r="46" spans="2:11" s="1" customFormat="1" ht="14.45" customHeight="1" x14ac:dyDescent="0.3">
      <c r="B46" s="40"/>
      <c r="C46" s="36" t="s">
        <v>98</v>
      </c>
      <c r="D46" s="41"/>
      <c r="E46" s="41"/>
      <c r="F46" s="41"/>
      <c r="G46" s="41"/>
      <c r="H46" s="41"/>
      <c r="I46" s="105"/>
      <c r="J46" s="41"/>
      <c r="K46" s="44"/>
    </row>
    <row r="47" spans="2:11" s="1" customFormat="1" ht="23.25" customHeight="1" x14ac:dyDescent="0.3">
      <c r="B47" s="40"/>
      <c r="C47" s="41"/>
      <c r="D47" s="41"/>
      <c r="E47" s="362" t="str">
        <f>E9</f>
        <v>SO 020 - Příprava staveniště</v>
      </c>
      <c r="F47" s="363"/>
      <c r="G47" s="363"/>
      <c r="H47" s="363"/>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25</v>
      </c>
      <c r="D49" s="41"/>
      <c r="E49" s="41"/>
      <c r="F49" s="34" t="str">
        <f>F12</f>
        <v xml:space="preserve"> </v>
      </c>
      <c r="G49" s="41"/>
      <c r="H49" s="41"/>
      <c r="I49" s="106" t="s">
        <v>27</v>
      </c>
      <c r="J49" s="107" t="str">
        <f>IF(J12="","",J12)</f>
        <v>25. 10. 2016</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31</v>
      </c>
      <c r="D51" s="41"/>
      <c r="E51" s="41"/>
      <c r="F51" s="34" t="str">
        <f>E15</f>
        <v xml:space="preserve"> </v>
      </c>
      <c r="G51" s="41"/>
      <c r="H51" s="41"/>
      <c r="I51" s="106" t="s">
        <v>36</v>
      </c>
      <c r="J51" s="34" t="str">
        <f>E21</f>
        <v xml:space="preserve"> </v>
      </c>
      <c r="K51" s="44"/>
    </row>
    <row r="52" spans="2:47" s="1" customFormat="1" ht="14.45" customHeight="1" x14ac:dyDescent="0.3">
      <c r="B52" s="40"/>
      <c r="C52" s="36" t="s">
        <v>34</v>
      </c>
      <c r="D52" s="41"/>
      <c r="E52" s="41"/>
      <c r="F52" s="34" t="str">
        <f>IF(E18="","",E18)</f>
        <v/>
      </c>
      <c r="G52" s="41"/>
      <c r="H52" s="41"/>
      <c r="I52" s="105"/>
      <c r="J52" s="41"/>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101</v>
      </c>
      <c r="D54" s="119"/>
      <c r="E54" s="119"/>
      <c r="F54" s="119"/>
      <c r="G54" s="119"/>
      <c r="H54" s="119"/>
      <c r="I54" s="130"/>
      <c r="J54" s="131" t="s">
        <v>102</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103</v>
      </c>
      <c r="D56" s="41"/>
      <c r="E56" s="41"/>
      <c r="F56" s="41"/>
      <c r="G56" s="41"/>
      <c r="H56" s="41"/>
      <c r="I56" s="105"/>
      <c r="J56" s="115">
        <f>J78</f>
        <v>0</v>
      </c>
      <c r="K56" s="44"/>
      <c r="AU56" s="23" t="s">
        <v>104</v>
      </c>
    </row>
    <row r="57" spans="2:47" s="7" customFormat="1" ht="24.95" customHeight="1" x14ac:dyDescent="0.3">
      <c r="B57" s="134"/>
      <c r="C57" s="135"/>
      <c r="D57" s="136" t="s">
        <v>248</v>
      </c>
      <c r="E57" s="137"/>
      <c r="F57" s="137"/>
      <c r="G57" s="137"/>
      <c r="H57" s="137"/>
      <c r="I57" s="138"/>
      <c r="J57" s="139">
        <f>J79</f>
        <v>0</v>
      </c>
      <c r="K57" s="140"/>
    </row>
    <row r="58" spans="2:47" s="8" customFormat="1" ht="19.899999999999999" customHeight="1" x14ac:dyDescent="0.3">
      <c r="B58" s="141"/>
      <c r="C58" s="142"/>
      <c r="D58" s="143" t="s">
        <v>249</v>
      </c>
      <c r="E58" s="144"/>
      <c r="F58" s="144"/>
      <c r="G58" s="144"/>
      <c r="H58" s="144"/>
      <c r="I58" s="145"/>
      <c r="J58" s="146">
        <f>J80</f>
        <v>0</v>
      </c>
      <c r="K58" s="147"/>
    </row>
    <row r="59" spans="2:47" s="1" customFormat="1" ht="21.75" customHeight="1" x14ac:dyDescent="0.3">
      <c r="B59" s="40"/>
      <c r="C59" s="41"/>
      <c r="D59" s="41"/>
      <c r="E59" s="41"/>
      <c r="F59" s="41"/>
      <c r="G59" s="41"/>
      <c r="H59" s="41"/>
      <c r="I59" s="105"/>
      <c r="J59" s="41"/>
      <c r="K59" s="44"/>
    </row>
    <row r="60" spans="2:47" s="1" customFormat="1" ht="6.95" customHeight="1" x14ac:dyDescent="0.3">
      <c r="B60" s="55"/>
      <c r="C60" s="56"/>
      <c r="D60" s="56"/>
      <c r="E60" s="56"/>
      <c r="F60" s="56"/>
      <c r="G60" s="56"/>
      <c r="H60" s="56"/>
      <c r="I60" s="126"/>
      <c r="J60" s="56"/>
      <c r="K60" s="57"/>
    </row>
    <row r="64" spans="2:47" s="1" customFormat="1" ht="6.95" customHeight="1" x14ac:dyDescent="0.3">
      <c r="B64" s="58"/>
      <c r="C64" s="59"/>
      <c r="D64" s="59"/>
      <c r="E64" s="59"/>
      <c r="F64" s="59"/>
      <c r="G64" s="59"/>
      <c r="H64" s="59"/>
      <c r="I64" s="127"/>
      <c r="J64" s="59"/>
      <c r="K64" s="59"/>
      <c r="L64" s="40"/>
    </row>
    <row r="65" spans="2:63" s="1" customFormat="1" ht="36.950000000000003" customHeight="1" x14ac:dyDescent="0.3">
      <c r="B65" s="40"/>
      <c r="C65" s="60" t="s">
        <v>111</v>
      </c>
      <c r="L65" s="40"/>
    </row>
    <row r="66" spans="2:63" s="1" customFormat="1" ht="6.95" customHeight="1" x14ac:dyDescent="0.3">
      <c r="B66" s="40"/>
      <c r="L66" s="40"/>
    </row>
    <row r="67" spans="2:63" s="1" customFormat="1" ht="14.45" customHeight="1" x14ac:dyDescent="0.3">
      <c r="B67" s="40"/>
      <c r="C67" s="62" t="s">
        <v>19</v>
      </c>
      <c r="L67" s="40"/>
    </row>
    <row r="68" spans="2:63" s="1" customFormat="1" ht="22.5" customHeight="1" x14ac:dyDescent="0.3">
      <c r="B68" s="40"/>
      <c r="E68" s="356" t="str">
        <f>E7</f>
        <v>Modernizace sil. II/315, křižovatka s III/36016 - Hrádek</v>
      </c>
      <c r="F68" s="357"/>
      <c r="G68" s="357"/>
      <c r="H68" s="357"/>
      <c r="L68" s="40"/>
    </row>
    <row r="69" spans="2:63" s="1" customFormat="1" ht="14.45" customHeight="1" x14ac:dyDescent="0.3">
      <c r="B69" s="40"/>
      <c r="C69" s="62" t="s">
        <v>98</v>
      </c>
      <c r="L69" s="40"/>
    </row>
    <row r="70" spans="2:63" s="1" customFormat="1" ht="23.25" customHeight="1" x14ac:dyDescent="0.3">
      <c r="B70" s="40"/>
      <c r="E70" s="326" t="str">
        <f>E9</f>
        <v>SO 020 - Příprava staveniště</v>
      </c>
      <c r="F70" s="358"/>
      <c r="G70" s="358"/>
      <c r="H70" s="358"/>
      <c r="L70" s="40"/>
    </row>
    <row r="71" spans="2:63" s="1" customFormat="1" ht="6.95" customHeight="1" x14ac:dyDescent="0.3">
      <c r="B71" s="40"/>
      <c r="L71" s="40"/>
    </row>
    <row r="72" spans="2:63" s="1" customFormat="1" ht="18" customHeight="1" x14ac:dyDescent="0.3">
      <c r="B72" s="40"/>
      <c r="C72" s="62" t="s">
        <v>25</v>
      </c>
      <c r="F72" s="148" t="str">
        <f>F12</f>
        <v xml:space="preserve"> </v>
      </c>
      <c r="I72" s="149" t="s">
        <v>27</v>
      </c>
      <c r="J72" s="66" t="str">
        <f>IF(J12="","",J12)</f>
        <v>25. 10. 2016</v>
      </c>
      <c r="L72" s="40"/>
    </row>
    <row r="73" spans="2:63" s="1" customFormat="1" ht="6.95" customHeight="1" x14ac:dyDescent="0.3">
      <c r="B73" s="40"/>
      <c r="L73" s="40"/>
    </row>
    <row r="74" spans="2:63" s="1" customFormat="1" ht="15" x14ac:dyDescent="0.3">
      <c r="B74" s="40"/>
      <c r="C74" s="62" t="s">
        <v>31</v>
      </c>
      <c r="F74" s="148" t="str">
        <f>E15</f>
        <v xml:space="preserve"> </v>
      </c>
      <c r="I74" s="149" t="s">
        <v>36</v>
      </c>
      <c r="J74" s="148" t="str">
        <f>E21</f>
        <v xml:space="preserve"> </v>
      </c>
      <c r="L74" s="40"/>
    </row>
    <row r="75" spans="2:63" s="1" customFormat="1" ht="14.45" customHeight="1" x14ac:dyDescent="0.3">
      <c r="B75" s="40"/>
      <c r="C75" s="62" t="s">
        <v>34</v>
      </c>
      <c r="F75" s="148" t="str">
        <f>IF(E18="","",E18)</f>
        <v/>
      </c>
      <c r="L75" s="40"/>
    </row>
    <row r="76" spans="2:63" s="1" customFormat="1" ht="10.35" customHeight="1" x14ac:dyDescent="0.3">
      <c r="B76" s="40"/>
      <c r="L76" s="40"/>
    </row>
    <row r="77" spans="2:63" s="9" customFormat="1" ht="29.25" customHeight="1" x14ac:dyDescent="0.3">
      <c r="B77" s="150"/>
      <c r="C77" s="151" t="s">
        <v>112</v>
      </c>
      <c r="D77" s="152" t="s">
        <v>58</v>
      </c>
      <c r="E77" s="152" t="s">
        <v>54</v>
      </c>
      <c r="F77" s="152" t="s">
        <v>113</v>
      </c>
      <c r="G77" s="152" t="s">
        <v>114</v>
      </c>
      <c r="H77" s="152" t="s">
        <v>115</v>
      </c>
      <c r="I77" s="153" t="s">
        <v>116</v>
      </c>
      <c r="J77" s="152" t="s">
        <v>102</v>
      </c>
      <c r="K77" s="154" t="s">
        <v>117</v>
      </c>
      <c r="L77" s="150"/>
      <c r="M77" s="72" t="s">
        <v>118</v>
      </c>
      <c r="N77" s="73" t="s">
        <v>43</v>
      </c>
      <c r="O77" s="73" t="s">
        <v>119</v>
      </c>
      <c r="P77" s="73" t="s">
        <v>120</v>
      </c>
      <c r="Q77" s="73" t="s">
        <v>121</v>
      </c>
      <c r="R77" s="73" t="s">
        <v>122</v>
      </c>
      <c r="S77" s="73" t="s">
        <v>123</v>
      </c>
      <c r="T77" s="74" t="s">
        <v>124</v>
      </c>
    </row>
    <row r="78" spans="2:63" s="1" customFormat="1" ht="29.25" customHeight="1" x14ac:dyDescent="0.35">
      <c r="B78" s="40"/>
      <c r="C78" s="76" t="s">
        <v>103</v>
      </c>
      <c r="J78" s="155">
        <f>BK78</f>
        <v>0</v>
      </c>
      <c r="L78" s="40"/>
      <c r="M78" s="75"/>
      <c r="N78" s="67"/>
      <c r="O78" s="67"/>
      <c r="P78" s="156">
        <f>P79</f>
        <v>0</v>
      </c>
      <c r="Q78" s="67"/>
      <c r="R78" s="156">
        <f>R79</f>
        <v>5.0000000000000001E-3</v>
      </c>
      <c r="S78" s="67"/>
      <c r="T78" s="157">
        <f>T79</f>
        <v>0</v>
      </c>
      <c r="AT78" s="23" t="s">
        <v>72</v>
      </c>
      <c r="AU78" s="23" t="s">
        <v>104</v>
      </c>
      <c r="BK78" s="158">
        <f>BK79</f>
        <v>0</v>
      </c>
    </row>
    <row r="79" spans="2:63" s="10" customFormat="1" ht="37.35" customHeight="1" x14ac:dyDescent="0.35">
      <c r="B79" s="159"/>
      <c r="D79" s="160" t="s">
        <v>72</v>
      </c>
      <c r="E79" s="161" t="s">
        <v>250</v>
      </c>
      <c r="F79" s="161" t="s">
        <v>251</v>
      </c>
      <c r="I79" s="162"/>
      <c r="J79" s="163">
        <f>BK79</f>
        <v>0</v>
      </c>
      <c r="L79" s="159"/>
      <c r="M79" s="164"/>
      <c r="N79" s="165"/>
      <c r="O79" s="165"/>
      <c r="P79" s="166">
        <f>P80</f>
        <v>0</v>
      </c>
      <c r="Q79" s="165"/>
      <c r="R79" s="166">
        <f>R80</f>
        <v>5.0000000000000001E-3</v>
      </c>
      <c r="S79" s="165"/>
      <c r="T79" s="167">
        <f>T80</f>
        <v>0</v>
      </c>
      <c r="AR79" s="160" t="s">
        <v>24</v>
      </c>
      <c r="AT79" s="168" t="s">
        <v>72</v>
      </c>
      <c r="AU79" s="168" t="s">
        <v>73</v>
      </c>
      <c r="AY79" s="160" t="s">
        <v>126</v>
      </c>
      <c r="BK79" s="169">
        <f>BK80</f>
        <v>0</v>
      </c>
    </row>
    <row r="80" spans="2:63" s="10" customFormat="1" ht="19.899999999999999" customHeight="1" x14ac:dyDescent="0.3">
      <c r="B80" s="159"/>
      <c r="D80" s="170" t="s">
        <v>72</v>
      </c>
      <c r="E80" s="171" t="s">
        <v>24</v>
      </c>
      <c r="F80" s="171" t="s">
        <v>252</v>
      </c>
      <c r="I80" s="162"/>
      <c r="J80" s="172">
        <f>BK80</f>
        <v>0</v>
      </c>
      <c r="L80" s="159"/>
      <c r="M80" s="164"/>
      <c r="N80" s="165"/>
      <c r="O80" s="165"/>
      <c r="P80" s="166">
        <f>SUM(P81:P112)</f>
        <v>0</v>
      </c>
      <c r="Q80" s="165"/>
      <c r="R80" s="166">
        <f>SUM(R81:R112)</f>
        <v>5.0000000000000001E-3</v>
      </c>
      <c r="S80" s="165"/>
      <c r="T80" s="167">
        <f>SUM(T81:T112)</f>
        <v>0</v>
      </c>
      <c r="AR80" s="160" t="s">
        <v>24</v>
      </c>
      <c r="AT80" s="168" t="s">
        <v>72</v>
      </c>
      <c r="AU80" s="168" t="s">
        <v>24</v>
      </c>
      <c r="AY80" s="160" t="s">
        <v>126</v>
      </c>
      <c r="BK80" s="169">
        <f>SUM(BK81:BK112)</f>
        <v>0</v>
      </c>
    </row>
    <row r="81" spans="2:65" s="1" customFormat="1" ht="22.5" customHeight="1" x14ac:dyDescent="0.3">
      <c r="B81" s="173"/>
      <c r="C81" s="174" t="s">
        <v>24</v>
      </c>
      <c r="D81" s="174" t="s">
        <v>129</v>
      </c>
      <c r="E81" s="175" t="s">
        <v>253</v>
      </c>
      <c r="F81" s="176" t="s">
        <v>254</v>
      </c>
      <c r="G81" s="177" t="s">
        <v>184</v>
      </c>
      <c r="H81" s="178">
        <v>30</v>
      </c>
      <c r="I81" s="179"/>
      <c r="J81" s="180">
        <f>ROUND(I81*H81,2)</f>
        <v>0</v>
      </c>
      <c r="K81" s="176" t="s">
        <v>198</v>
      </c>
      <c r="L81" s="40"/>
      <c r="M81" s="181" t="s">
        <v>5</v>
      </c>
      <c r="N81" s="182" t="s">
        <v>44</v>
      </c>
      <c r="O81" s="41"/>
      <c r="P81" s="183">
        <f>O81*H81</f>
        <v>0</v>
      </c>
      <c r="Q81" s="183">
        <v>0</v>
      </c>
      <c r="R81" s="183">
        <f>Q81*H81</f>
        <v>0</v>
      </c>
      <c r="S81" s="183">
        <v>0</v>
      </c>
      <c r="T81" s="184">
        <f>S81*H81</f>
        <v>0</v>
      </c>
      <c r="AR81" s="23" t="s">
        <v>133</v>
      </c>
      <c r="AT81" s="23" t="s">
        <v>129</v>
      </c>
      <c r="AU81" s="23" t="s">
        <v>82</v>
      </c>
      <c r="AY81" s="23" t="s">
        <v>126</v>
      </c>
      <c r="BE81" s="185">
        <f>IF(N81="základní",J81,0)</f>
        <v>0</v>
      </c>
      <c r="BF81" s="185">
        <f>IF(N81="snížená",J81,0)</f>
        <v>0</v>
      </c>
      <c r="BG81" s="185">
        <f>IF(N81="zákl. přenesená",J81,0)</f>
        <v>0</v>
      </c>
      <c r="BH81" s="185">
        <f>IF(N81="sníž. přenesená",J81,0)</f>
        <v>0</v>
      </c>
      <c r="BI81" s="185">
        <f>IF(N81="nulová",J81,0)</f>
        <v>0</v>
      </c>
      <c r="BJ81" s="23" t="s">
        <v>24</v>
      </c>
      <c r="BK81" s="185">
        <f>ROUND(I81*H81,2)</f>
        <v>0</v>
      </c>
      <c r="BL81" s="23" t="s">
        <v>133</v>
      </c>
      <c r="BM81" s="23" t="s">
        <v>255</v>
      </c>
    </row>
    <row r="82" spans="2:65" s="1" customFormat="1" ht="27" x14ac:dyDescent="0.3">
      <c r="B82" s="40"/>
      <c r="D82" s="192" t="s">
        <v>135</v>
      </c>
      <c r="F82" s="215" t="s">
        <v>256</v>
      </c>
      <c r="I82" s="188"/>
      <c r="L82" s="40"/>
      <c r="M82" s="189"/>
      <c r="N82" s="41"/>
      <c r="O82" s="41"/>
      <c r="P82" s="41"/>
      <c r="Q82" s="41"/>
      <c r="R82" s="41"/>
      <c r="S82" s="41"/>
      <c r="T82" s="69"/>
      <c r="AT82" s="23" t="s">
        <v>135</v>
      </c>
      <c r="AU82" s="23" t="s">
        <v>82</v>
      </c>
    </row>
    <row r="83" spans="2:65" s="1" customFormat="1" ht="22.5" customHeight="1" x14ac:dyDescent="0.3">
      <c r="B83" s="173"/>
      <c r="C83" s="174" t="s">
        <v>82</v>
      </c>
      <c r="D83" s="174" t="s">
        <v>129</v>
      </c>
      <c r="E83" s="175" t="s">
        <v>257</v>
      </c>
      <c r="F83" s="176" t="s">
        <v>258</v>
      </c>
      <c r="G83" s="177" t="s">
        <v>184</v>
      </c>
      <c r="H83" s="178">
        <v>70</v>
      </c>
      <c r="I83" s="179"/>
      <c r="J83" s="180">
        <f>ROUND(I83*H83,2)</f>
        <v>0</v>
      </c>
      <c r="K83" s="176" t="s">
        <v>198</v>
      </c>
      <c r="L83" s="40"/>
      <c r="M83" s="181" t="s">
        <v>5</v>
      </c>
      <c r="N83" s="182" t="s">
        <v>44</v>
      </c>
      <c r="O83" s="41"/>
      <c r="P83" s="183">
        <f>O83*H83</f>
        <v>0</v>
      </c>
      <c r="Q83" s="183">
        <v>0</v>
      </c>
      <c r="R83" s="183">
        <f>Q83*H83</f>
        <v>0</v>
      </c>
      <c r="S83" s="183">
        <v>0</v>
      </c>
      <c r="T83" s="184">
        <f>S83*H83</f>
        <v>0</v>
      </c>
      <c r="AR83" s="23" t="s">
        <v>133</v>
      </c>
      <c r="AT83" s="23" t="s">
        <v>129</v>
      </c>
      <c r="AU83" s="23" t="s">
        <v>82</v>
      </c>
      <c r="AY83" s="23" t="s">
        <v>126</v>
      </c>
      <c r="BE83" s="185">
        <f>IF(N83="základní",J83,0)</f>
        <v>0</v>
      </c>
      <c r="BF83" s="185">
        <f>IF(N83="snížená",J83,0)</f>
        <v>0</v>
      </c>
      <c r="BG83" s="185">
        <f>IF(N83="zákl. přenesená",J83,0)</f>
        <v>0</v>
      </c>
      <c r="BH83" s="185">
        <f>IF(N83="sníž. přenesená",J83,0)</f>
        <v>0</v>
      </c>
      <c r="BI83" s="185">
        <f>IF(N83="nulová",J83,0)</f>
        <v>0</v>
      </c>
      <c r="BJ83" s="23" t="s">
        <v>24</v>
      </c>
      <c r="BK83" s="185">
        <f>ROUND(I83*H83,2)</f>
        <v>0</v>
      </c>
      <c r="BL83" s="23" t="s">
        <v>133</v>
      </c>
      <c r="BM83" s="23" t="s">
        <v>259</v>
      </c>
    </row>
    <row r="84" spans="2:65" s="1" customFormat="1" ht="27" x14ac:dyDescent="0.3">
      <c r="B84" s="40"/>
      <c r="D84" s="192" t="s">
        <v>135</v>
      </c>
      <c r="F84" s="215" t="s">
        <v>260</v>
      </c>
      <c r="I84" s="188"/>
      <c r="L84" s="40"/>
      <c r="M84" s="189"/>
      <c r="N84" s="41"/>
      <c r="O84" s="41"/>
      <c r="P84" s="41"/>
      <c r="Q84" s="41"/>
      <c r="R84" s="41"/>
      <c r="S84" s="41"/>
      <c r="T84" s="69"/>
      <c r="AT84" s="23" t="s">
        <v>135</v>
      </c>
      <c r="AU84" s="23" t="s">
        <v>82</v>
      </c>
    </row>
    <row r="85" spans="2:65" s="1" customFormat="1" ht="22.5" customHeight="1" x14ac:dyDescent="0.3">
      <c r="B85" s="173"/>
      <c r="C85" s="174" t="s">
        <v>146</v>
      </c>
      <c r="D85" s="174" t="s">
        <v>129</v>
      </c>
      <c r="E85" s="175" t="s">
        <v>261</v>
      </c>
      <c r="F85" s="176" t="s">
        <v>262</v>
      </c>
      <c r="G85" s="177" t="s">
        <v>184</v>
      </c>
      <c r="H85" s="178">
        <v>30</v>
      </c>
      <c r="I85" s="179"/>
      <c r="J85" s="180">
        <f>ROUND(I85*H85,2)</f>
        <v>0</v>
      </c>
      <c r="K85" s="176" t="s">
        <v>198</v>
      </c>
      <c r="L85" s="40"/>
      <c r="M85" s="181" t="s">
        <v>5</v>
      </c>
      <c r="N85" s="182" t="s">
        <v>44</v>
      </c>
      <c r="O85" s="41"/>
      <c r="P85" s="183">
        <f>O85*H85</f>
        <v>0</v>
      </c>
      <c r="Q85" s="183">
        <v>5.0000000000000002E-5</v>
      </c>
      <c r="R85" s="183">
        <f>Q85*H85</f>
        <v>1.5E-3</v>
      </c>
      <c r="S85" s="183">
        <v>0</v>
      </c>
      <c r="T85" s="184">
        <f>S85*H85</f>
        <v>0</v>
      </c>
      <c r="AR85" s="23" t="s">
        <v>133</v>
      </c>
      <c r="AT85" s="23" t="s">
        <v>129</v>
      </c>
      <c r="AU85" s="23" t="s">
        <v>82</v>
      </c>
      <c r="AY85" s="23" t="s">
        <v>126</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133</v>
      </c>
      <c r="BM85" s="23" t="s">
        <v>263</v>
      </c>
    </row>
    <row r="86" spans="2:65" s="1" customFormat="1" ht="27" x14ac:dyDescent="0.3">
      <c r="B86" s="40"/>
      <c r="D86" s="192" t="s">
        <v>135</v>
      </c>
      <c r="F86" s="215" t="s">
        <v>264</v>
      </c>
      <c r="I86" s="188"/>
      <c r="L86" s="40"/>
      <c r="M86" s="189"/>
      <c r="N86" s="41"/>
      <c r="O86" s="41"/>
      <c r="P86" s="41"/>
      <c r="Q86" s="41"/>
      <c r="R86" s="41"/>
      <c r="S86" s="41"/>
      <c r="T86" s="69"/>
      <c r="AT86" s="23" t="s">
        <v>135</v>
      </c>
      <c r="AU86" s="23" t="s">
        <v>82</v>
      </c>
    </row>
    <row r="87" spans="2:65" s="1" customFormat="1" ht="22.5" customHeight="1" x14ac:dyDescent="0.3">
      <c r="B87" s="173"/>
      <c r="C87" s="174" t="s">
        <v>133</v>
      </c>
      <c r="D87" s="174" t="s">
        <v>129</v>
      </c>
      <c r="E87" s="175" t="s">
        <v>265</v>
      </c>
      <c r="F87" s="176" t="s">
        <v>266</v>
      </c>
      <c r="G87" s="177" t="s">
        <v>184</v>
      </c>
      <c r="H87" s="178">
        <v>70</v>
      </c>
      <c r="I87" s="179"/>
      <c r="J87" s="180">
        <f>ROUND(I87*H87,2)</f>
        <v>0</v>
      </c>
      <c r="K87" s="176" t="s">
        <v>198</v>
      </c>
      <c r="L87" s="40"/>
      <c r="M87" s="181" t="s">
        <v>5</v>
      </c>
      <c r="N87" s="182" t="s">
        <v>44</v>
      </c>
      <c r="O87" s="41"/>
      <c r="P87" s="183">
        <f>O87*H87</f>
        <v>0</v>
      </c>
      <c r="Q87" s="183">
        <v>5.0000000000000002E-5</v>
      </c>
      <c r="R87" s="183">
        <f>Q87*H87</f>
        <v>3.5000000000000001E-3</v>
      </c>
      <c r="S87" s="183">
        <v>0</v>
      </c>
      <c r="T87" s="184">
        <f>S87*H87</f>
        <v>0</v>
      </c>
      <c r="AR87" s="23" t="s">
        <v>133</v>
      </c>
      <c r="AT87" s="23" t="s">
        <v>129</v>
      </c>
      <c r="AU87" s="23" t="s">
        <v>82</v>
      </c>
      <c r="AY87" s="23" t="s">
        <v>126</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133</v>
      </c>
      <c r="BM87" s="23" t="s">
        <v>267</v>
      </c>
    </row>
    <row r="88" spans="2:65" s="1" customFormat="1" ht="27" x14ac:dyDescent="0.3">
      <c r="B88" s="40"/>
      <c r="D88" s="192" t="s">
        <v>135</v>
      </c>
      <c r="F88" s="215" t="s">
        <v>268</v>
      </c>
      <c r="I88" s="188"/>
      <c r="L88" s="40"/>
      <c r="M88" s="189"/>
      <c r="N88" s="41"/>
      <c r="O88" s="41"/>
      <c r="P88" s="41"/>
      <c r="Q88" s="41"/>
      <c r="R88" s="41"/>
      <c r="S88" s="41"/>
      <c r="T88" s="69"/>
      <c r="AT88" s="23" t="s">
        <v>135</v>
      </c>
      <c r="AU88" s="23" t="s">
        <v>82</v>
      </c>
    </row>
    <row r="89" spans="2:65" s="1" customFormat="1" ht="22.5" customHeight="1" x14ac:dyDescent="0.3">
      <c r="B89" s="173"/>
      <c r="C89" s="174" t="s">
        <v>171</v>
      </c>
      <c r="D89" s="174" t="s">
        <v>129</v>
      </c>
      <c r="E89" s="175" t="s">
        <v>269</v>
      </c>
      <c r="F89" s="176" t="s">
        <v>270</v>
      </c>
      <c r="G89" s="177" t="s">
        <v>184</v>
      </c>
      <c r="H89" s="178">
        <v>30</v>
      </c>
      <c r="I89" s="179"/>
      <c r="J89" s="180">
        <f>ROUND(I89*H89,2)</f>
        <v>0</v>
      </c>
      <c r="K89" s="176" t="s">
        <v>198</v>
      </c>
      <c r="L89" s="40"/>
      <c r="M89" s="181" t="s">
        <v>5</v>
      </c>
      <c r="N89" s="182" t="s">
        <v>44</v>
      </c>
      <c r="O89" s="41"/>
      <c r="P89" s="183">
        <f>O89*H89</f>
        <v>0</v>
      </c>
      <c r="Q89" s="183">
        <v>0</v>
      </c>
      <c r="R89" s="183">
        <f>Q89*H89</f>
        <v>0</v>
      </c>
      <c r="S89" s="183">
        <v>0</v>
      </c>
      <c r="T89" s="184">
        <f>S89*H89</f>
        <v>0</v>
      </c>
      <c r="AR89" s="23" t="s">
        <v>133</v>
      </c>
      <c r="AT89" s="23" t="s">
        <v>129</v>
      </c>
      <c r="AU89" s="23" t="s">
        <v>82</v>
      </c>
      <c r="AY89" s="23" t="s">
        <v>126</v>
      </c>
      <c r="BE89" s="185">
        <f>IF(N89="základní",J89,0)</f>
        <v>0</v>
      </c>
      <c r="BF89" s="185">
        <f>IF(N89="snížená",J89,0)</f>
        <v>0</v>
      </c>
      <c r="BG89" s="185">
        <f>IF(N89="zákl. přenesená",J89,0)</f>
        <v>0</v>
      </c>
      <c r="BH89" s="185">
        <f>IF(N89="sníž. přenesená",J89,0)</f>
        <v>0</v>
      </c>
      <c r="BI89" s="185">
        <f>IF(N89="nulová",J89,0)</f>
        <v>0</v>
      </c>
      <c r="BJ89" s="23" t="s">
        <v>24</v>
      </c>
      <c r="BK89" s="185">
        <f>ROUND(I89*H89,2)</f>
        <v>0</v>
      </c>
      <c r="BL89" s="23" t="s">
        <v>133</v>
      </c>
      <c r="BM89" s="23" t="s">
        <v>271</v>
      </c>
    </row>
    <row r="90" spans="2:65" s="1" customFormat="1" ht="27" x14ac:dyDescent="0.3">
      <c r="B90" s="40"/>
      <c r="D90" s="192" t="s">
        <v>135</v>
      </c>
      <c r="F90" s="215" t="s">
        <v>272</v>
      </c>
      <c r="I90" s="188"/>
      <c r="L90" s="40"/>
      <c r="M90" s="189"/>
      <c r="N90" s="41"/>
      <c r="O90" s="41"/>
      <c r="P90" s="41"/>
      <c r="Q90" s="41"/>
      <c r="R90" s="41"/>
      <c r="S90" s="41"/>
      <c r="T90" s="69"/>
      <c r="AT90" s="23" t="s">
        <v>135</v>
      </c>
      <c r="AU90" s="23" t="s">
        <v>82</v>
      </c>
    </row>
    <row r="91" spans="2:65" s="1" customFormat="1" ht="22.5" customHeight="1" x14ac:dyDescent="0.3">
      <c r="B91" s="173"/>
      <c r="C91" s="174" t="s">
        <v>176</v>
      </c>
      <c r="D91" s="174" t="s">
        <v>129</v>
      </c>
      <c r="E91" s="175" t="s">
        <v>273</v>
      </c>
      <c r="F91" s="176" t="s">
        <v>274</v>
      </c>
      <c r="G91" s="177" t="s">
        <v>184</v>
      </c>
      <c r="H91" s="178">
        <v>70</v>
      </c>
      <c r="I91" s="179"/>
      <c r="J91" s="180">
        <f>ROUND(I91*H91,2)</f>
        <v>0</v>
      </c>
      <c r="K91" s="176" t="s">
        <v>198</v>
      </c>
      <c r="L91" s="40"/>
      <c r="M91" s="181" t="s">
        <v>5</v>
      </c>
      <c r="N91" s="182" t="s">
        <v>44</v>
      </c>
      <c r="O91" s="41"/>
      <c r="P91" s="183">
        <f>O91*H91</f>
        <v>0</v>
      </c>
      <c r="Q91" s="183">
        <v>0</v>
      </c>
      <c r="R91" s="183">
        <f>Q91*H91</f>
        <v>0</v>
      </c>
      <c r="S91" s="183">
        <v>0</v>
      </c>
      <c r="T91" s="184">
        <f>S91*H91</f>
        <v>0</v>
      </c>
      <c r="AR91" s="23" t="s">
        <v>133</v>
      </c>
      <c r="AT91" s="23" t="s">
        <v>129</v>
      </c>
      <c r="AU91" s="23" t="s">
        <v>82</v>
      </c>
      <c r="AY91" s="23" t="s">
        <v>126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133</v>
      </c>
      <c r="BM91" s="23" t="s">
        <v>275</v>
      </c>
    </row>
    <row r="92" spans="2:65" s="1" customFormat="1" ht="27" x14ac:dyDescent="0.3">
      <c r="B92" s="40"/>
      <c r="D92" s="192" t="s">
        <v>135</v>
      </c>
      <c r="F92" s="215" t="s">
        <v>276</v>
      </c>
      <c r="I92" s="188"/>
      <c r="L92" s="40"/>
      <c r="M92" s="189"/>
      <c r="N92" s="41"/>
      <c r="O92" s="41"/>
      <c r="P92" s="41"/>
      <c r="Q92" s="41"/>
      <c r="R92" s="41"/>
      <c r="S92" s="41"/>
      <c r="T92" s="69"/>
      <c r="AT92" s="23" t="s">
        <v>135</v>
      </c>
      <c r="AU92" s="23" t="s">
        <v>82</v>
      </c>
    </row>
    <row r="93" spans="2:65" s="1" customFormat="1" ht="22.5" customHeight="1" x14ac:dyDescent="0.3">
      <c r="B93" s="173"/>
      <c r="C93" s="174" t="s">
        <v>29</v>
      </c>
      <c r="D93" s="174" t="s">
        <v>129</v>
      </c>
      <c r="E93" s="175" t="s">
        <v>277</v>
      </c>
      <c r="F93" s="176" t="s">
        <v>278</v>
      </c>
      <c r="G93" s="177" t="s">
        <v>184</v>
      </c>
      <c r="H93" s="178">
        <v>30</v>
      </c>
      <c r="I93" s="179"/>
      <c r="J93" s="180">
        <f>ROUND(I93*H93,2)</f>
        <v>0</v>
      </c>
      <c r="K93" s="176" t="s">
        <v>198</v>
      </c>
      <c r="L93" s="40"/>
      <c r="M93" s="181" t="s">
        <v>5</v>
      </c>
      <c r="N93" s="182" t="s">
        <v>44</v>
      </c>
      <c r="O93" s="41"/>
      <c r="P93" s="183">
        <f>O93*H93</f>
        <v>0</v>
      </c>
      <c r="Q93" s="183">
        <v>0</v>
      </c>
      <c r="R93" s="183">
        <f>Q93*H93</f>
        <v>0</v>
      </c>
      <c r="S93" s="183">
        <v>0</v>
      </c>
      <c r="T93" s="184">
        <f>S93*H93</f>
        <v>0</v>
      </c>
      <c r="AR93" s="23" t="s">
        <v>133</v>
      </c>
      <c r="AT93" s="23" t="s">
        <v>129</v>
      </c>
      <c r="AU93" s="23" t="s">
        <v>82</v>
      </c>
      <c r="AY93" s="23" t="s">
        <v>126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133</v>
      </c>
      <c r="BM93" s="23" t="s">
        <v>279</v>
      </c>
    </row>
    <row r="94" spans="2:65" s="1" customFormat="1" ht="27" x14ac:dyDescent="0.3">
      <c r="B94" s="40"/>
      <c r="D94" s="192" t="s">
        <v>135</v>
      </c>
      <c r="F94" s="215" t="s">
        <v>280</v>
      </c>
      <c r="I94" s="188"/>
      <c r="L94" s="40"/>
      <c r="M94" s="189"/>
      <c r="N94" s="41"/>
      <c r="O94" s="41"/>
      <c r="P94" s="41"/>
      <c r="Q94" s="41"/>
      <c r="R94" s="41"/>
      <c r="S94" s="41"/>
      <c r="T94" s="69"/>
      <c r="AT94" s="23" t="s">
        <v>135</v>
      </c>
      <c r="AU94" s="23" t="s">
        <v>82</v>
      </c>
    </row>
    <row r="95" spans="2:65" s="1" customFormat="1" ht="22.5" customHeight="1" x14ac:dyDescent="0.3">
      <c r="B95" s="173"/>
      <c r="C95" s="174" t="s">
        <v>190</v>
      </c>
      <c r="D95" s="174" t="s">
        <v>129</v>
      </c>
      <c r="E95" s="175" t="s">
        <v>281</v>
      </c>
      <c r="F95" s="176" t="s">
        <v>282</v>
      </c>
      <c r="G95" s="177" t="s">
        <v>184</v>
      </c>
      <c r="H95" s="178">
        <v>70</v>
      </c>
      <c r="I95" s="179"/>
      <c r="J95" s="180">
        <f>ROUND(I95*H95,2)</f>
        <v>0</v>
      </c>
      <c r="K95" s="176" t="s">
        <v>198</v>
      </c>
      <c r="L95" s="40"/>
      <c r="M95" s="181" t="s">
        <v>5</v>
      </c>
      <c r="N95" s="182" t="s">
        <v>44</v>
      </c>
      <c r="O95" s="41"/>
      <c r="P95" s="183">
        <f>O95*H95</f>
        <v>0</v>
      </c>
      <c r="Q95" s="183">
        <v>0</v>
      </c>
      <c r="R95" s="183">
        <f>Q95*H95</f>
        <v>0</v>
      </c>
      <c r="S95" s="183">
        <v>0</v>
      </c>
      <c r="T95" s="184">
        <f>S95*H95</f>
        <v>0</v>
      </c>
      <c r="AR95" s="23" t="s">
        <v>133</v>
      </c>
      <c r="AT95" s="23" t="s">
        <v>129</v>
      </c>
      <c r="AU95" s="23" t="s">
        <v>82</v>
      </c>
      <c r="AY95" s="23" t="s">
        <v>126</v>
      </c>
      <c r="BE95" s="185">
        <f>IF(N95="základní",J95,0)</f>
        <v>0</v>
      </c>
      <c r="BF95" s="185">
        <f>IF(N95="snížená",J95,0)</f>
        <v>0</v>
      </c>
      <c r="BG95" s="185">
        <f>IF(N95="zákl. přenesená",J95,0)</f>
        <v>0</v>
      </c>
      <c r="BH95" s="185">
        <f>IF(N95="sníž. přenesená",J95,0)</f>
        <v>0</v>
      </c>
      <c r="BI95" s="185">
        <f>IF(N95="nulová",J95,0)</f>
        <v>0</v>
      </c>
      <c r="BJ95" s="23" t="s">
        <v>24</v>
      </c>
      <c r="BK95" s="185">
        <f>ROUND(I95*H95,2)</f>
        <v>0</v>
      </c>
      <c r="BL95" s="23" t="s">
        <v>133</v>
      </c>
      <c r="BM95" s="23" t="s">
        <v>283</v>
      </c>
    </row>
    <row r="96" spans="2:65" s="1" customFormat="1" ht="27" x14ac:dyDescent="0.3">
      <c r="B96" s="40"/>
      <c r="D96" s="192" t="s">
        <v>135</v>
      </c>
      <c r="F96" s="215" t="s">
        <v>284</v>
      </c>
      <c r="I96" s="188"/>
      <c r="L96" s="40"/>
      <c r="M96" s="189"/>
      <c r="N96" s="41"/>
      <c r="O96" s="41"/>
      <c r="P96" s="41"/>
      <c r="Q96" s="41"/>
      <c r="R96" s="41"/>
      <c r="S96" s="41"/>
      <c r="T96" s="69"/>
      <c r="AT96" s="23" t="s">
        <v>135</v>
      </c>
      <c r="AU96" s="23" t="s">
        <v>82</v>
      </c>
    </row>
    <row r="97" spans="2:65" s="1" customFormat="1" ht="22.5" customHeight="1" x14ac:dyDescent="0.3">
      <c r="B97" s="173"/>
      <c r="C97" s="174" t="s">
        <v>195</v>
      </c>
      <c r="D97" s="174" t="s">
        <v>129</v>
      </c>
      <c r="E97" s="175" t="s">
        <v>285</v>
      </c>
      <c r="F97" s="176" t="s">
        <v>286</v>
      </c>
      <c r="G97" s="177" t="s">
        <v>184</v>
      </c>
      <c r="H97" s="178">
        <v>30</v>
      </c>
      <c r="I97" s="179"/>
      <c r="J97" s="180">
        <f>ROUND(I97*H97,2)</f>
        <v>0</v>
      </c>
      <c r="K97" s="176" t="s">
        <v>198</v>
      </c>
      <c r="L97" s="40"/>
      <c r="M97" s="181" t="s">
        <v>5</v>
      </c>
      <c r="N97" s="182" t="s">
        <v>44</v>
      </c>
      <c r="O97" s="41"/>
      <c r="P97" s="183">
        <f>O97*H97</f>
        <v>0</v>
      </c>
      <c r="Q97" s="183">
        <v>0</v>
      </c>
      <c r="R97" s="183">
        <f>Q97*H97</f>
        <v>0</v>
      </c>
      <c r="S97" s="183">
        <v>0</v>
      </c>
      <c r="T97" s="184">
        <f>S97*H97</f>
        <v>0</v>
      </c>
      <c r="AR97" s="23" t="s">
        <v>133</v>
      </c>
      <c r="AT97" s="23" t="s">
        <v>129</v>
      </c>
      <c r="AU97" s="23" t="s">
        <v>82</v>
      </c>
      <c r="AY97" s="23" t="s">
        <v>126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133</v>
      </c>
      <c r="BM97" s="23" t="s">
        <v>287</v>
      </c>
    </row>
    <row r="98" spans="2:65" s="1" customFormat="1" ht="27" x14ac:dyDescent="0.3">
      <c r="B98" s="40"/>
      <c r="D98" s="192" t="s">
        <v>135</v>
      </c>
      <c r="F98" s="215" t="s">
        <v>288</v>
      </c>
      <c r="I98" s="188"/>
      <c r="L98" s="40"/>
      <c r="M98" s="189"/>
      <c r="N98" s="41"/>
      <c r="O98" s="41"/>
      <c r="P98" s="41"/>
      <c r="Q98" s="41"/>
      <c r="R98" s="41"/>
      <c r="S98" s="41"/>
      <c r="T98" s="69"/>
      <c r="AT98" s="23" t="s">
        <v>135</v>
      </c>
      <c r="AU98" s="23" t="s">
        <v>82</v>
      </c>
    </row>
    <row r="99" spans="2:65" s="1" customFormat="1" ht="22.5" customHeight="1" x14ac:dyDescent="0.3">
      <c r="B99" s="173"/>
      <c r="C99" s="174" t="s">
        <v>203</v>
      </c>
      <c r="D99" s="174" t="s">
        <v>129</v>
      </c>
      <c r="E99" s="175" t="s">
        <v>289</v>
      </c>
      <c r="F99" s="176" t="s">
        <v>290</v>
      </c>
      <c r="G99" s="177" t="s">
        <v>184</v>
      </c>
      <c r="H99" s="178">
        <v>70</v>
      </c>
      <c r="I99" s="179"/>
      <c r="J99" s="180">
        <f>ROUND(I99*H99,2)</f>
        <v>0</v>
      </c>
      <c r="K99" s="176" t="s">
        <v>198</v>
      </c>
      <c r="L99" s="40"/>
      <c r="M99" s="181" t="s">
        <v>5</v>
      </c>
      <c r="N99" s="182" t="s">
        <v>44</v>
      </c>
      <c r="O99" s="41"/>
      <c r="P99" s="183">
        <f>O99*H99</f>
        <v>0</v>
      </c>
      <c r="Q99" s="183">
        <v>0</v>
      </c>
      <c r="R99" s="183">
        <f>Q99*H99</f>
        <v>0</v>
      </c>
      <c r="S99" s="183">
        <v>0</v>
      </c>
      <c r="T99" s="184">
        <f>S99*H99</f>
        <v>0</v>
      </c>
      <c r="AR99" s="23" t="s">
        <v>133</v>
      </c>
      <c r="AT99" s="23" t="s">
        <v>129</v>
      </c>
      <c r="AU99" s="23" t="s">
        <v>82</v>
      </c>
      <c r="AY99" s="23" t="s">
        <v>126</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133</v>
      </c>
      <c r="BM99" s="23" t="s">
        <v>291</v>
      </c>
    </row>
    <row r="100" spans="2:65" s="1" customFormat="1" ht="27" x14ac:dyDescent="0.3">
      <c r="B100" s="40"/>
      <c r="D100" s="192" t="s">
        <v>135</v>
      </c>
      <c r="F100" s="215" t="s">
        <v>292</v>
      </c>
      <c r="I100" s="188"/>
      <c r="L100" s="40"/>
      <c r="M100" s="189"/>
      <c r="N100" s="41"/>
      <c r="O100" s="41"/>
      <c r="P100" s="41"/>
      <c r="Q100" s="41"/>
      <c r="R100" s="41"/>
      <c r="S100" s="41"/>
      <c r="T100" s="69"/>
      <c r="AT100" s="23" t="s">
        <v>135</v>
      </c>
      <c r="AU100" s="23" t="s">
        <v>82</v>
      </c>
    </row>
    <row r="101" spans="2:65" s="1" customFormat="1" ht="31.5" customHeight="1" x14ac:dyDescent="0.3">
      <c r="B101" s="173"/>
      <c r="C101" s="174" t="s">
        <v>210</v>
      </c>
      <c r="D101" s="174" t="s">
        <v>129</v>
      </c>
      <c r="E101" s="175" t="s">
        <v>293</v>
      </c>
      <c r="F101" s="176" t="s">
        <v>294</v>
      </c>
      <c r="G101" s="177" t="s">
        <v>184</v>
      </c>
      <c r="H101" s="178">
        <v>30</v>
      </c>
      <c r="I101" s="179"/>
      <c r="J101" s="180">
        <f>ROUND(I101*H101,2)</f>
        <v>0</v>
      </c>
      <c r="K101" s="176" t="s">
        <v>198</v>
      </c>
      <c r="L101" s="40"/>
      <c r="M101" s="181" t="s">
        <v>5</v>
      </c>
      <c r="N101" s="182" t="s">
        <v>44</v>
      </c>
      <c r="O101" s="41"/>
      <c r="P101" s="183">
        <f>O101*H101</f>
        <v>0</v>
      </c>
      <c r="Q101" s="183">
        <v>0</v>
      </c>
      <c r="R101" s="183">
        <f>Q101*H101</f>
        <v>0</v>
      </c>
      <c r="S101" s="183">
        <v>0</v>
      </c>
      <c r="T101" s="184">
        <f>S101*H101</f>
        <v>0</v>
      </c>
      <c r="AR101" s="23" t="s">
        <v>133</v>
      </c>
      <c r="AT101" s="23" t="s">
        <v>129</v>
      </c>
      <c r="AU101" s="23" t="s">
        <v>82</v>
      </c>
      <c r="AY101" s="23" t="s">
        <v>126</v>
      </c>
      <c r="BE101" s="185">
        <f>IF(N101="základní",J101,0)</f>
        <v>0</v>
      </c>
      <c r="BF101" s="185">
        <f>IF(N101="snížená",J101,0)</f>
        <v>0</v>
      </c>
      <c r="BG101" s="185">
        <f>IF(N101="zákl. přenesená",J101,0)</f>
        <v>0</v>
      </c>
      <c r="BH101" s="185">
        <f>IF(N101="sníž. přenesená",J101,0)</f>
        <v>0</v>
      </c>
      <c r="BI101" s="185">
        <f>IF(N101="nulová",J101,0)</f>
        <v>0</v>
      </c>
      <c r="BJ101" s="23" t="s">
        <v>24</v>
      </c>
      <c r="BK101" s="185">
        <f>ROUND(I101*H101,2)</f>
        <v>0</v>
      </c>
      <c r="BL101" s="23" t="s">
        <v>133</v>
      </c>
      <c r="BM101" s="23" t="s">
        <v>295</v>
      </c>
    </row>
    <row r="102" spans="2:65" s="1" customFormat="1" ht="40.5" x14ac:dyDescent="0.3">
      <c r="B102" s="40"/>
      <c r="D102" s="192" t="s">
        <v>135</v>
      </c>
      <c r="F102" s="215" t="s">
        <v>296</v>
      </c>
      <c r="I102" s="188"/>
      <c r="L102" s="40"/>
      <c r="M102" s="189"/>
      <c r="N102" s="41"/>
      <c r="O102" s="41"/>
      <c r="P102" s="41"/>
      <c r="Q102" s="41"/>
      <c r="R102" s="41"/>
      <c r="S102" s="41"/>
      <c r="T102" s="69"/>
      <c r="AT102" s="23" t="s">
        <v>135</v>
      </c>
      <c r="AU102" s="23" t="s">
        <v>82</v>
      </c>
    </row>
    <row r="103" spans="2:65" s="1" customFormat="1" ht="31.5" customHeight="1" x14ac:dyDescent="0.3">
      <c r="B103" s="173"/>
      <c r="C103" s="174" t="s">
        <v>11</v>
      </c>
      <c r="D103" s="174" t="s">
        <v>129</v>
      </c>
      <c r="E103" s="175" t="s">
        <v>297</v>
      </c>
      <c r="F103" s="176" t="s">
        <v>298</v>
      </c>
      <c r="G103" s="177" t="s">
        <v>184</v>
      </c>
      <c r="H103" s="178">
        <v>70</v>
      </c>
      <c r="I103" s="179"/>
      <c r="J103" s="180">
        <f>ROUND(I103*H103,2)</f>
        <v>0</v>
      </c>
      <c r="K103" s="176" t="s">
        <v>198</v>
      </c>
      <c r="L103" s="40"/>
      <c r="M103" s="181" t="s">
        <v>5</v>
      </c>
      <c r="N103" s="182" t="s">
        <v>44</v>
      </c>
      <c r="O103" s="41"/>
      <c r="P103" s="183">
        <f>O103*H103</f>
        <v>0</v>
      </c>
      <c r="Q103" s="183">
        <v>0</v>
      </c>
      <c r="R103" s="183">
        <f>Q103*H103</f>
        <v>0</v>
      </c>
      <c r="S103" s="183">
        <v>0</v>
      </c>
      <c r="T103" s="184">
        <f>S103*H103</f>
        <v>0</v>
      </c>
      <c r="AR103" s="23" t="s">
        <v>133</v>
      </c>
      <c r="AT103" s="23" t="s">
        <v>129</v>
      </c>
      <c r="AU103" s="23" t="s">
        <v>82</v>
      </c>
      <c r="AY103" s="23" t="s">
        <v>126</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133</v>
      </c>
      <c r="BM103" s="23" t="s">
        <v>299</v>
      </c>
    </row>
    <row r="104" spans="2:65" s="1" customFormat="1" ht="40.5" x14ac:dyDescent="0.3">
      <c r="B104" s="40"/>
      <c r="D104" s="192" t="s">
        <v>135</v>
      </c>
      <c r="F104" s="215" t="s">
        <v>300</v>
      </c>
      <c r="I104" s="188"/>
      <c r="L104" s="40"/>
      <c r="M104" s="189"/>
      <c r="N104" s="41"/>
      <c r="O104" s="41"/>
      <c r="P104" s="41"/>
      <c r="Q104" s="41"/>
      <c r="R104" s="41"/>
      <c r="S104" s="41"/>
      <c r="T104" s="69"/>
      <c r="AT104" s="23" t="s">
        <v>135</v>
      </c>
      <c r="AU104" s="23" t="s">
        <v>82</v>
      </c>
    </row>
    <row r="105" spans="2:65" s="1" customFormat="1" ht="31.5" customHeight="1" x14ac:dyDescent="0.3">
      <c r="B105" s="173"/>
      <c r="C105" s="174" t="s">
        <v>223</v>
      </c>
      <c r="D105" s="174" t="s">
        <v>129</v>
      </c>
      <c r="E105" s="175" t="s">
        <v>301</v>
      </c>
      <c r="F105" s="176" t="s">
        <v>302</v>
      </c>
      <c r="G105" s="177" t="s">
        <v>184</v>
      </c>
      <c r="H105" s="178">
        <v>30</v>
      </c>
      <c r="I105" s="179"/>
      <c r="J105" s="180">
        <f>ROUND(I105*H105,2)</f>
        <v>0</v>
      </c>
      <c r="K105" s="176" t="s">
        <v>198</v>
      </c>
      <c r="L105" s="40"/>
      <c r="M105" s="181" t="s">
        <v>5</v>
      </c>
      <c r="N105" s="182" t="s">
        <v>44</v>
      </c>
      <c r="O105" s="41"/>
      <c r="P105" s="183">
        <f>O105*H105</f>
        <v>0</v>
      </c>
      <c r="Q105" s="183">
        <v>0</v>
      </c>
      <c r="R105" s="183">
        <f>Q105*H105</f>
        <v>0</v>
      </c>
      <c r="S105" s="183">
        <v>0</v>
      </c>
      <c r="T105" s="184">
        <f>S105*H105</f>
        <v>0</v>
      </c>
      <c r="AR105" s="23" t="s">
        <v>133</v>
      </c>
      <c r="AT105" s="23" t="s">
        <v>129</v>
      </c>
      <c r="AU105" s="23" t="s">
        <v>82</v>
      </c>
      <c r="AY105" s="23" t="s">
        <v>126</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133</v>
      </c>
      <c r="BM105" s="23" t="s">
        <v>303</v>
      </c>
    </row>
    <row r="106" spans="2:65" s="1" customFormat="1" ht="40.5" x14ac:dyDescent="0.3">
      <c r="B106" s="40"/>
      <c r="D106" s="192" t="s">
        <v>135</v>
      </c>
      <c r="F106" s="215" t="s">
        <v>304</v>
      </c>
      <c r="I106" s="188"/>
      <c r="L106" s="40"/>
      <c r="M106" s="189"/>
      <c r="N106" s="41"/>
      <c r="O106" s="41"/>
      <c r="P106" s="41"/>
      <c r="Q106" s="41"/>
      <c r="R106" s="41"/>
      <c r="S106" s="41"/>
      <c r="T106" s="69"/>
      <c r="AT106" s="23" t="s">
        <v>135</v>
      </c>
      <c r="AU106" s="23" t="s">
        <v>82</v>
      </c>
    </row>
    <row r="107" spans="2:65" s="1" customFormat="1" ht="31.5" customHeight="1" x14ac:dyDescent="0.3">
      <c r="B107" s="173"/>
      <c r="C107" s="174" t="s">
        <v>229</v>
      </c>
      <c r="D107" s="174" t="s">
        <v>129</v>
      </c>
      <c r="E107" s="175" t="s">
        <v>305</v>
      </c>
      <c r="F107" s="176" t="s">
        <v>306</v>
      </c>
      <c r="G107" s="177" t="s">
        <v>184</v>
      </c>
      <c r="H107" s="178">
        <v>70</v>
      </c>
      <c r="I107" s="179"/>
      <c r="J107" s="180">
        <f>ROUND(I107*H107,2)</f>
        <v>0</v>
      </c>
      <c r="K107" s="176" t="s">
        <v>198</v>
      </c>
      <c r="L107" s="40"/>
      <c r="M107" s="181" t="s">
        <v>5</v>
      </c>
      <c r="N107" s="182" t="s">
        <v>44</v>
      </c>
      <c r="O107" s="41"/>
      <c r="P107" s="183">
        <f>O107*H107</f>
        <v>0</v>
      </c>
      <c r="Q107" s="183">
        <v>0</v>
      </c>
      <c r="R107" s="183">
        <f>Q107*H107</f>
        <v>0</v>
      </c>
      <c r="S107" s="183">
        <v>0</v>
      </c>
      <c r="T107" s="184">
        <f>S107*H107</f>
        <v>0</v>
      </c>
      <c r="AR107" s="23" t="s">
        <v>133</v>
      </c>
      <c r="AT107" s="23" t="s">
        <v>129</v>
      </c>
      <c r="AU107" s="23" t="s">
        <v>82</v>
      </c>
      <c r="AY107" s="23" t="s">
        <v>126</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133</v>
      </c>
      <c r="BM107" s="23" t="s">
        <v>307</v>
      </c>
    </row>
    <row r="108" spans="2:65" s="1" customFormat="1" ht="40.5" x14ac:dyDescent="0.3">
      <c r="B108" s="40"/>
      <c r="D108" s="192" t="s">
        <v>135</v>
      </c>
      <c r="F108" s="215" t="s">
        <v>308</v>
      </c>
      <c r="I108" s="188"/>
      <c r="L108" s="40"/>
      <c r="M108" s="189"/>
      <c r="N108" s="41"/>
      <c r="O108" s="41"/>
      <c r="P108" s="41"/>
      <c r="Q108" s="41"/>
      <c r="R108" s="41"/>
      <c r="S108" s="41"/>
      <c r="T108" s="69"/>
      <c r="AT108" s="23" t="s">
        <v>135</v>
      </c>
      <c r="AU108" s="23" t="s">
        <v>82</v>
      </c>
    </row>
    <row r="109" spans="2:65" s="1" customFormat="1" ht="22.5" customHeight="1" x14ac:dyDescent="0.3">
      <c r="B109" s="173"/>
      <c r="C109" s="174" t="s">
        <v>235</v>
      </c>
      <c r="D109" s="174" t="s">
        <v>129</v>
      </c>
      <c r="E109" s="175" t="s">
        <v>309</v>
      </c>
      <c r="F109" s="176" t="s">
        <v>310</v>
      </c>
      <c r="G109" s="177" t="s">
        <v>184</v>
      </c>
      <c r="H109" s="178">
        <v>30</v>
      </c>
      <c r="I109" s="179"/>
      <c r="J109" s="180">
        <f>ROUND(I109*H109,2)</f>
        <v>0</v>
      </c>
      <c r="K109" s="176" t="s">
        <v>198</v>
      </c>
      <c r="L109" s="40"/>
      <c r="M109" s="181" t="s">
        <v>5</v>
      </c>
      <c r="N109" s="182" t="s">
        <v>44</v>
      </c>
      <c r="O109" s="41"/>
      <c r="P109" s="183">
        <f>O109*H109</f>
        <v>0</v>
      </c>
      <c r="Q109" s="183">
        <v>0</v>
      </c>
      <c r="R109" s="183">
        <f>Q109*H109</f>
        <v>0</v>
      </c>
      <c r="S109" s="183">
        <v>0</v>
      </c>
      <c r="T109" s="184">
        <f>S109*H109</f>
        <v>0</v>
      </c>
      <c r="AR109" s="23" t="s">
        <v>133</v>
      </c>
      <c r="AT109" s="23" t="s">
        <v>129</v>
      </c>
      <c r="AU109" s="23" t="s">
        <v>82</v>
      </c>
      <c r="AY109" s="23" t="s">
        <v>126</v>
      </c>
      <c r="BE109" s="185">
        <f>IF(N109="základní",J109,0)</f>
        <v>0</v>
      </c>
      <c r="BF109" s="185">
        <f>IF(N109="snížená",J109,0)</f>
        <v>0</v>
      </c>
      <c r="BG109" s="185">
        <f>IF(N109="zákl. přenesená",J109,0)</f>
        <v>0</v>
      </c>
      <c r="BH109" s="185">
        <f>IF(N109="sníž. přenesená",J109,0)</f>
        <v>0</v>
      </c>
      <c r="BI109" s="185">
        <f>IF(N109="nulová",J109,0)</f>
        <v>0</v>
      </c>
      <c r="BJ109" s="23" t="s">
        <v>24</v>
      </c>
      <c r="BK109" s="185">
        <f>ROUND(I109*H109,2)</f>
        <v>0</v>
      </c>
      <c r="BL109" s="23" t="s">
        <v>133</v>
      </c>
      <c r="BM109" s="23" t="s">
        <v>311</v>
      </c>
    </row>
    <row r="110" spans="2:65" s="1" customFormat="1" ht="40.5" x14ac:dyDescent="0.3">
      <c r="B110" s="40"/>
      <c r="D110" s="192" t="s">
        <v>135</v>
      </c>
      <c r="F110" s="215" t="s">
        <v>312</v>
      </c>
      <c r="I110" s="188"/>
      <c r="L110" s="40"/>
      <c r="M110" s="189"/>
      <c r="N110" s="41"/>
      <c r="O110" s="41"/>
      <c r="P110" s="41"/>
      <c r="Q110" s="41"/>
      <c r="R110" s="41"/>
      <c r="S110" s="41"/>
      <c r="T110" s="69"/>
      <c r="AT110" s="23" t="s">
        <v>135</v>
      </c>
      <c r="AU110" s="23" t="s">
        <v>82</v>
      </c>
    </row>
    <row r="111" spans="2:65" s="1" customFormat="1" ht="22.5" customHeight="1" x14ac:dyDescent="0.3">
      <c r="B111" s="173"/>
      <c r="C111" s="174" t="s">
        <v>242</v>
      </c>
      <c r="D111" s="174" t="s">
        <v>129</v>
      </c>
      <c r="E111" s="175" t="s">
        <v>313</v>
      </c>
      <c r="F111" s="176" t="s">
        <v>314</v>
      </c>
      <c r="G111" s="177" t="s">
        <v>184</v>
      </c>
      <c r="H111" s="178">
        <v>70</v>
      </c>
      <c r="I111" s="179"/>
      <c r="J111" s="180">
        <f>ROUND(I111*H111,2)</f>
        <v>0</v>
      </c>
      <c r="K111" s="176" t="s">
        <v>198</v>
      </c>
      <c r="L111" s="40"/>
      <c r="M111" s="181" t="s">
        <v>5</v>
      </c>
      <c r="N111" s="182" t="s">
        <v>44</v>
      </c>
      <c r="O111" s="41"/>
      <c r="P111" s="183">
        <f>O111*H111</f>
        <v>0</v>
      </c>
      <c r="Q111" s="183">
        <v>0</v>
      </c>
      <c r="R111" s="183">
        <f>Q111*H111</f>
        <v>0</v>
      </c>
      <c r="S111" s="183">
        <v>0</v>
      </c>
      <c r="T111" s="184">
        <f>S111*H111</f>
        <v>0</v>
      </c>
      <c r="AR111" s="23" t="s">
        <v>133</v>
      </c>
      <c r="AT111" s="23" t="s">
        <v>129</v>
      </c>
      <c r="AU111" s="23" t="s">
        <v>82</v>
      </c>
      <c r="AY111" s="23" t="s">
        <v>126</v>
      </c>
      <c r="BE111" s="185">
        <f>IF(N111="základní",J111,0)</f>
        <v>0</v>
      </c>
      <c r="BF111" s="185">
        <f>IF(N111="snížená",J111,0)</f>
        <v>0</v>
      </c>
      <c r="BG111" s="185">
        <f>IF(N111="zákl. přenesená",J111,0)</f>
        <v>0</v>
      </c>
      <c r="BH111" s="185">
        <f>IF(N111="sníž. přenesená",J111,0)</f>
        <v>0</v>
      </c>
      <c r="BI111" s="185">
        <f>IF(N111="nulová",J111,0)</f>
        <v>0</v>
      </c>
      <c r="BJ111" s="23" t="s">
        <v>24</v>
      </c>
      <c r="BK111" s="185">
        <f>ROUND(I111*H111,2)</f>
        <v>0</v>
      </c>
      <c r="BL111" s="23" t="s">
        <v>133</v>
      </c>
      <c r="BM111" s="23" t="s">
        <v>315</v>
      </c>
    </row>
    <row r="112" spans="2:65" s="1" customFormat="1" ht="40.5" x14ac:dyDescent="0.3">
      <c r="B112" s="40"/>
      <c r="D112" s="186" t="s">
        <v>135</v>
      </c>
      <c r="F112" s="187" t="s">
        <v>316</v>
      </c>
      <c r="I112" s="188"/>
      <c r="L112" s="40"/>
      <c r="M112" s="212"/>
      <c r="N112" s="213"/>
      <c r="O112" s="213"/>
      <c r="P112" s="213"/>
      <c r="Q112" s="213"/>
      <c r="R112" s="213"/>
      <c r="S112" s="213"/>
      <c r="T112" s="214"/>
      <c r="AT112" s="23" t="s">
        <v>135</v>
      </c>
      <c r="AU112" s="23" t="s">
        <v>82</v>
      </c>
    </row>
    <row r="113" spans="2:12" s="1" customFormat="1" ht="6.95" customHeight="1" x14ac:dyDescent="0.3">
      <c r="B113" s="55"/>
      <c r="C113" s="56"/>
      <c r="D113" s="56"/>
      <c r="E113" s="56"/>
      <c r="F113" s="56"/>
      <c r="G113" s="56"/>
      <c r="H113" s="56"/>
      <c r="I113" s="126"/>
      <c r="J113" s="56"/>
      <c r="K113" s="56"/>
      <c r="L113" s="40"/>
    </row>
  </sheetData>
  <autoFilter ref="C77:K112"/>
  <mergeCells count="9">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6"/>
  <sheetViews>
    <sheetView showGridLines="0" workbookViewId="0">
      <pane ySplit="1" topLeftCell="A62" activePane="bottomLeft" state="frozen"/>
      <selection pane="bottomLeft" activeCell="K281" sqref="K281"/>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92</v>
      </c>
      <c r="G1" s="359" t="s">
        <v>93</v>
      </c>
      <c r="H1" s="359"/>
      <c r="I1" s="102"/>
      <c r="J1" s="101" t="s">
        <v>94</v>
      </c>
      <c r="K1" s="100" t="s">
        <v>95</v>
      </c>
      <c r="L1" s="101" t="s">
        <v>96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1" t="s">
        <v>8</v>
      </c>
      <c r="M2" s="322"/>
      <c r="N2" s="322"/>
      <c r="O2" s="322"/>
      <c r="P2" s="322"/>
      <c r="Q2" s="322"/>
      <c r="R2" s="322"/>
      <c r="S2" s="322"/>
      <c r="T2" s="322"/>
      <c r="U2" s="322"/>
      <c r="V2" s="322"/>
      <c r="AT2" s="23" t="s">
        <v>88</v>
      </c>
    </row>
    <row r="3" spans="1:70" ht="6.95" customHeight="1" x14ac:dyDescent="0.3">
      <c r="B3" s="24"/>
      <c r="C3" s="25"/>
      <c r="D3" s="25"/>
      <c r="E3" s="25"/>
      <c r="F3" s="25"/>
      <c r="G3" s="25"/>
      <c r="H3" s="25"/>
      <c r="I3" s="103"/>
      <c r="J3" s="25"/>
      <c r="K3" s="26"/>
      <c r="AT3" s="23" t="s">
        <v>82</v>
      </c>
    </row>
    <row r="4" spans="1:70" ht="36.950000000000003" customHeight="1" x14ac:dyDescent="0.3">
      <c r="B4" s="27"/>
      <c r="C4" s="28"/>
      <c r="D4" s="29" t="s">
        <v>97</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22.5" customHeight="1" x14ac:dyDescent="0.3">
      <c r="B7" s="27"/>
      <c r="C7" s="28"/>
      <c r="D7" s="28"/>
      <c r="E7" s="360" t="str">
        <f>'Rekapitulace stavby'!K6</f>
        <v>Modernizace sil. II/315, křižovatka s III/36016 - Hrádek</v>
      </c>
      <c r="F7" s="361"/>
      <c r="G7" s="361"/>
      <c r="H7" s="361"/>
      <c r="I7" s="104"/>
      <c r="J7" s="28"/>
      <c r="K7" s="30"/>
    </row>
    <row r="8" spans="1:70" s="1" customFormat="1" ht="15" x14ac:dyDescent="0.3">
      <c r="B8" s="40"/>
      <c r="C8" s="41"/>
      <c r="D8" s="36" t="s">
        <v>98</v>
      </c>
      <c r="E8" s="41"/>
      <c r="F8" s="41"/>
      <c r="G8" s="41"/>
      <c r="H8" s="41"/>
      <c r="I8" s="105"/>
      <c r="J8" s="41"/>
      <c r="K8" s="44"/>
    </row>
    <row r="9" spans="1:70" s="1" customFormat="1" ht="36.950000000000003" customHeight="1" x14ac:dyDescent="0.3">
      <c r="B9" s="40"/>
      <c r="C9" s="41"/>
      <c r="D9" s="41"/>
      <c r="E9" s="362" t="s">
        <v>317</v>
      </c>
      <c r="F9" s="363"/>
      <c r="G9" s="363"/>
      <c r="H9" s="363"/>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22</v>
      </c>
      <c r="E11" s="41"/>
      <c r="F11" s="34" t="s">
        <v>5</v>
      </c>
      <c r="G11" s="41"/>
      <c r="H11" s="41"/>
      <c r="I11" s="106" t="s">
        <v>23</v>
      </c>
      <c r="J11" s="34" t="s">
        <v>5</v>
      </c>
      <c r="K11" s="44"/>
    </row>
    <row r="12" spans="1:70" s="1" customFormat="1" ht="14.45" customHeight="1" x14ac:dyDescent="0.3">
      <c r="B12" s="40"/>
      <c r="C12" s="41"/>
      <c r="D12" s="36" t="s">
        <v>25</v>
      </c>
      <c r="E12" s="41"/>
      <c r="F12" s="34" t="s">
        <v>26</v>
      </c>
      <c r="G12" s="41"/>
      <c r="H12" s="41"/>
      <c r="I12" s="106" t="s">
        <v>27</v>
      </c>
      <c r="J12" s="107" t="str">
        <f>'Rekapitulace stavby'!AN8</f>
        <v>25. 10. 2016</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31</v>
      </c>
      <c r="E14" s="41"/>
      <c r="F14" s="41"/>
      <c r="G14" s="41"/>
      <c r="H14" s="41"/>
      <c r="I14" s="106" t="s">
        <v>32</v>
      </c>
      <c r="J14" s="34" t="str">
        <f>IF('Rekapitulace stavby'!AN10="","",'Rekapitulace stavby'!AN10)</f>
        <v/>
      </c>
      <c r="K14" s="44"/>
    </row>
    <row r="15" spans="1:70" s="1" customFormat="1" ht="18" customHeight="1" x14ac:dyDescent="0.3">
      <c r="B15" s="40"/>
      <c r="C15" s="41"/>
      <c r="D15" s="41"/>
      <c r="E15" s="34" t="str">
        <f>IF('Rekapitulace stavby'!E11="","",'Rekapitulace stavby'!E11)</f>
        <v xml:space="preserve"> </v>
      </c>
      <c r="F15" s="41"/>
      <c r="G15" s="41"/>
      <c r="H15" s="41"/>
      <c r="I15" s="106" t="s">
        <v>33</v>
      </c>
      <c r="J15" s="34" t="str">
        <f>IF('Rekapitulace stavby'!AN11="","",'Rekapitulace stavby'!AN11)</f>
        <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34</v>
      </c>
      <c r="E17" s="41"/>
      <c r="F17" s="41"/>
      <c r="G17" s="41"/>
      <c r="H17" s="41"/>
      <c r="I17" s="106" t="s">
        <v>32</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36</v>
      </c>
      <c r="E20" s="41"/>
      <c r="F20" s="41"/>
      <c r="G20" s="41"/>
      <c r="H20" s="41"/>
      <c r="I20" s="106" t="s">
        <v>32</v>
      </c>
      <c r="J20" s="34" t="str">
        <f>IF('Rekapitulace stavby'!AN16="","",'Rekapitulace stavby'!AN16)</f>
        <v/>
      </c>
      <c r="K20" s="44"/>
    </row>
    <row r="21" spans="2:11" s="1" customFormat="1" ht="18" customHeight="1" x14ac:dyDescent="0.3">
      <c r="B21" s="40"/>
      <c r="C21" s="41"/>
      <c r="D21" s="41"/>
      <c r="E21" s="34" t="str">
        <f>IF('Rekapitulace stavby'!E17="","",'Rekapitulace stavby'!E17)</f>
        <v xml:space="preserve"> </v>
      </c>
      <c r="F21" s="41"/>
      <c r="G21" s="41"/>
      <c r="H21" s="41"/>
      <c r="I21" s="106" t="s">
        <v>33</v>
      </c>
      <c r="J21" s="34" t="str">
        <f>IF('Rekapitulace stavby'!AN17="","",'Rekapitulace stavby'!AN17)</f>
        <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38</v>
      </c>
      <c r="E23" s="41"/>
      <c r="F23" s="41"/>
      <c r="G23" s="41"/>
      <c r="H23" s="41"/>
      <c r="I23" s="105"/>
      <c r="J23" s="41"/>
      <c r="K23" s="44"/>
    </row>
    <row r="24" spans="2:11" s="6" customFormat="1" ht="22.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39</v>
      </c>
      <c r="E27" s="41"/>
      <c r="F27" s="41"/>
      <c r="G27" s="41"/>
      <c r="H27" s="41"/>
      <c r="I27" s="105"/>
      <c r="J27" s="115">
        <f>ROUND(J88,2)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41</v>
      </c>
      <c r="G29" s="41"/>
      <c r="H29" s="41"/>
      <c r="I29" s="116" t="s">
        <v>40</v>
      </c>
      <c r="J29" s="45" t="s">
        <v>42</v>
      </c>
      <c r="K29" s="44"/>
    </row>
    <row r="30" spans="2:11" s="1" customFormat="1" ht="14.45" customHeight="1" x14ac:dyDescent="0.3">
      <c r="B30" s="40"/>
      <c r="C30" s="41"/>
      <c r="D30" s="48" t="s">
        <v>43</v>
      </c>
      <c r="E30" s="48" t="s">
        <v>44</v>
      </c>
      <c r="F30" s="117">
        <f>ROUND(SUM(BE88:BE535), 2)</f>
        <v>0</v>
      </c>
      <c r="G30" s="41"/>
      <c r="H30" s="41"/>
      <c r="I30" s="118">
        <v>0.21</v>
      </c>
      <c r="J30" s="117">
        <f>ROUND(ROUND((SUM(BE88:BE535)), 2)*I30, 2)</f>
        <v>0</v>
      </c>
      <c r="K30" s="44"/>
    </row>
    <row r="31" spans="2:11" s="1" customFormat="1" ht="14.45" customHeight="1" x14ac:dyDescent="0.3">
      <c r="B31" s="40"/>
      <c r="C31" s="41"/>
      <c r="D31" s="41"/>
      <c r="E31" s="48" t="s">
        <v>45</v>
      </c>
      <c r="F31" s="117">
        <f>ROUND(SUM(BF88:BF535), 2)</f>
        <v>0</v>
      </c>
      <c r="G31" s="41"/>
      <c r="H31" s="41"/>
      <c r="I31" s="118">
        <v>0.15</v>
      </c>
      <c r="J31" s="117">
        <f>ROUND(ROUND((SUM(BF88:BF535)), 2)*I31, 2)</f>
        <v>0</v>
      </c>
      <c r="K31" s="44"/>
    </row>
    <row r="32" spans="2:11" s="1" customFormat="1" ht="14.45" hidden="1" customHeight="1" x14ac:dyDescent="0.3">
      <c r="B32" s="40"/>
      <c r="C32" s="41"/>
      <c r="D32" s="41"/>
      <c r="E32" s="48" t="s">
        <v>46</v>
      </c>
      <c r="F32" s="117">
        <f>ROUND(SUM(BG88:BG535), 2)</f>
        <v>0</v>
      </c>
      <c r="G32" s="41"/>
      <c r="H32" s="41"/>
      <c r="I32" s="118">
        <v>0.21</v>
      </c>
      <c r="J32" s="117">
        <v>0</v>
      </c>
      <c r="K32" s="44"/>
    </row>
    <row r="33" spans="2:11" s="1" customFormat="1" ht="14.45" hidden="1" customHeight="1" x14ac:dyDescent="0.3">
      <c r="B33" s="40"/>
      <c r="C33" s="41"/>
      <c r="D33" s="41"/>
      <c r="E33" s="48" t="s">
        <v>47</v>
      </c>
      <c r="F33" s="117">
        <f>ROUND(SUM(BH88:BH535), 2)</f>
        <v>0</v>
      </c>
      <c r="G33" s="41"/>
      <c r="H33" s="41"/>
      <c r="I33" s="118">
        <v>0.15</v>
      </c>
      <c r="J33" s="117">
        <v>0</v>
      </c>
      <c r="K33" s="44"/>
    </row>
    <row r="34" spans="2:11" s="1" customFormat="1" ht="14.45" hidden="1" customHeight="1" x14ac:dyDescent="0.3">
      <c r="B34" s="40"/>
      <c r="C34" s="41"/>
      <c r="D34" s="41"/>
      <c r="E34" s="48" t="s">
        <v>48</v>
      </c>
      <c r="F34" s="117">
        <f>ROUND(SUM(BI88:BI535),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49</v>
      </c>
      <c r="E36" s="70"/>
      <c r="F36" s="70"/>
      <c r="G36" s="121" t="s">
        <v>50</v>
      </c>
      <c r="H36" s="122" t="s">
        <v>51</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100</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22.5" customHeight="1" x14ac:dyDescent="0.3">
      <c r="B45" s="40"/>
      <c r="C45" s="41"/>
      <c r="D45" s="41"/>
      <c r="E45" s="360" t="str">
        <f>E7</f>
        <v>Modernizace sil. II/315, křižovatka s III/36016 - Hrádek</v>
      </c>
      <c r="F45" s="361"/>
      <c r="G45" s="361"/>
      <c r="H45" s="361"/>
      <c r="I45" s="105"/>
      <c r="J45" s="41"/>
      <c r="K45" s="44"/>
    </row>
    <row r="46" spans="2:11" s="1" customFormat="1" ht="14.45" customHeight="1" x14ac:dyDescent="0.3">
      <c r="B46" s="40"/>
      <c r="C46" s="36" t="s">
        <v>98</v>
      </c>
      <c r="D46" s="41"/>
      <c r="E46" s="41"/>
      <c r="F46" s="41"/>
      <c r="G46" s="41"/>
      <c r="H46" s="41"/>
      <c r="I46" s="105"/>
      <c r="J46" s="41"/>
      <c r="K46" s="44"/>
    </row>
    <row r="47" spans="2:11" s="1" customFormat="1" ht="23.25" customHeight="1" x14ac:dyDescent="0.3">
      <c r="B47" s="40"/>
      <c r="C47" s="41"/>
      <c r="D47" s="41"/>
      <c r="E47" s="362" t="str">
        <f>E9</f>
        <v>SO 127 - II/315 km 20,245-20,950</v>
      </c>
      <c r="F47" s="363"/>
      <c r="G47" s="363"/>
      <c r="H47" s="363"/>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25</v>
      </c>
      <c r="D49" s="41"/>
      <c r="E49" s="41"/>
      <c r="F49" s="34" t="str">
        <f>F12</f>
        <v xml:space="preserve"> </v>
      </c>
      <c r="G49" s="41"/>
      <c r="H49" s="41"/>
      <c r="I49" s="106" t="s">
        <v>27</v>
      </c>
      <c r="J49" s="107" t="str">
        <f>IF(J12="","",J12)</f>
        <v>25. 10. 2016</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31</v>
      </c>
      <c r="D51" s="41"/>
      <c r="E51" s="41"/>
      <c r="F51" s="34" t="str">
        <f>E15</f>
        <v xml:space="preserve"> </v>
      </c>
      <c r="G51" s="41"/>
      <c r="H51" s="41"/>
      <c r="I51" s="106" t="s">
        <v>36</v>
      </c>
      <c r="J51" s="34" t="str">
        <f>E21</f>
        <v xml:space="preserve"> </v>
      </c>
      <c r="K51" s="44"/>
    </row>
    <row r="52" spans="2:47" s="1" customFormat="1" ht="14.45" customHeight="1" x14ac:dyDescent="0.3">
      <c r="B52" s="40"/>
      <c r="C52" s="36" t="s">
        <v>34</v>
      </c>
      <c r="D52" s="41"/>
      <c r="E52" s="41"/>
      <c r="F52" s="34" t="str">
        <f>IF(E18="","",E18)</f>
        <v/>
      </c>
      <c r="G52" s="41"/>
      <c r="H52" s="41"/>
      <c r="I52" s="105"/>
      <c r="J52" s="41"/>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101</v>
      </c>
      <c r="D54" s="119"/>
      <c r="E54" s="119"/>
      <c r="F54" s="119"/>
      <c r="G54" s="119"/>
      <c r="H54" s="119"/>
      <c r="I54" s="130"/>
      <c r="J54" s="131" t="s">
        <v>102</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103</v>
      </c>
      <c r="D56" s="41"/>
      <c r="E56" s="41"/>
      <c r="F56" s="41"/>
      <c r="G56" s="41"/>
      <c r="H56" s="41"/>
      <c r="I56" s="105"/>
      <c r="J56" s="115">
        <f>J88</f>
        <v>0</v>
      </c>
      <c r="K56" s="44"/>
      <c r="AU56" s="23" t="s">
        <v>104</v>
      </c>
    </row>
    <row r="57" spans="2:47" s="7" customFormat="1" ht="24.95" customHeight="1" x14ac:dyDescent="0.3">
      <c r="B57" s="134"/>
      <c r="C57" s="135"/>
      <c r="D57" s="136" t="s">
        <v>248</v>
      </c>
      <c r="E57" s="137"/>
      <c r="F57" s="137"/>
      <c r="G57" s="137"/>
      <c r="H57" s="137"/>
      <c r="I57" s="138"/>
      <c r="J57" s="139">
        <f>J89</f>
        <v>0</v>
      </c>
      <c r="K57" s="140"/>
    </row>
    <row r="58" spans="2:47" s="8" customFormat="1" ht="19.899999999999999" customHeight="1" x14ac:dyDescent="0.3">
      <c r="B58" s="141"/>
      <c r="C58" s="142"/>
      <c r="D58" s="143" t="s">
        <v>249</v>
      </c>
      <c r="E58" s="144"/>
      <c r="F58" s="144"/>
      <c r="G58" s="144"/>
      <c r="H58" s="144"/>
      <c r="I58" s="145"/>
      <c r="J58" s="146">
        <f>J90</f>
        <v>0</v>
      </c>
      <c r="K58" s="147"/>
    </row>
    <row r="59" spans="2:47" s="8" customFormat="1" ht="19.899999999999999" customHeight="1" x14ac:dyDescent="0.3">
      <c r="B59" s="141"/>
      <c r="C59" s="142"/>
      <c r="D59" s="143" t="s">
        <v>318</v>
      </c>
      <c r="E59" s="144"/>
      <c r="F59" s="144"/>
      <c r="G59" s="144"/>
      <c r="H59" s="144"/>
      <c r="I59" s="145"/>
      <c r="J59" s="146">
        <f>J227</f>
        <v>0</v>
      </c>
      <c r="K59" s="147"/>
    </row>
    <row r="60" spans="2:47" s="8" customFormat="1" ht="19.899999999999999" customHeight="1" x14ac:dyDescent="0.3">
      <c r="B60" s="141"/>
      <c r="C60" s="142"/>
      <c r="D60" s="143" t="s">
        <v>319</v>
      </c>
      <c r="E60" s="144"/>
      <c r="F60" s="144"/>
      <c r="G60" s="144"/>
      <c r="H60" s="144"/>
      <c r="I60" s="145"/>
      <c r="J60" s="146">
        <f>J239</f>
        <v>0</v>
      </c>
      <c r="K60" s="147"/>
    </row>
    <row r="61" spans="2:47" s="8" customFormat="1" ht="19.899999999999999" customHeight="1" x14ac:dyDescent="0.3">
      <c r="B61" s="141"/>
      <c r="C61" s="142"/>
      <c r="D61" s="143" t="s">
        <v>320</v>
      </c>
      <c r="E61" s="144"/>
      <c r="F61" s="144"/>
      <c r="G61" s="144"/>
      <c r="H61" s="144"/>
      <c r="I61" s="145"/>
      <c r="J61" s="146">
        <f>J261</f>
        <v>0</v>
      </c>
      <c r="K61" s="147"/>
    </row>
    <row r="62" spans="2:47" s="8" customFormat="1" ht="19.899999999999999" customHeight="1" x14ac:dyDescent="0.3">
      <c r="B62" s="141"/>
      <c r="C62" s="142"/>
      <c r="D62" s="143" t="s">
        <v>321</v>
      </c>
      <c r="E62" s="144"/>
      <c r="F62" s="144"/>
      <c r="G62" s="144"/>
      <c r="H62" s="144"/>
      <c r="I62" s="145"/>
      <c r="J62" s="146">
        <f>J280</f>
        <v>0</v>
      </c>
      <c r="K62" s="147"/>
    </row>
    <row r="63" spans="2:47" s="8" customFormat="1" ht="19.899999999999999" customHeight="1" x14ac:dyDescent="0.3">
      <c r="B63" s="141"/>
      <c r="C63" s="142"/>
      <c r="D63" s="143" t="s">
        <v>322</v>
      </c>
      <c r="E63" s="144"/>
      <c r="F63" s="144"/>
      <c r="G63" s="144"/>
      <c r="H63" s="144"/>
      <c r="I63" s="145"/>
      <c r="J63" s="146">
        <f>J329</f>
        <v>0</v>
      </c>
      <c r="K63" s="147"/>
    </row>
    <row r="64" spans="2:47" s="8" customFormat="1" ht="19.899999999999999" customHeight="1" x14ac:dyDescent="0.3">
      <c r="B64" s="141"/>
      <c r="C64" s="142"/>
      <c r="D64" s="143" t="s">
        <v>323</v>
      </c>
      <c r="E64" s="144"/>
      <c r="F64" s="144"/>
      <c r="G64" s="144"/>
      <c r="H64" s="144"/>
      <c r="I64" s="145"/>
      <c r="J64" s="146">
        <f>J339</f>
        <v>0</v>
      </c>
      <c r="K64" s="147"/>
    </row>
    <row r="65" spans="2:12" s="8" customFormat="1" ht="19.899999999999999" customHeight="1" x14ac:dyDescent="0.3">
      <c r="B65" s="141"/>
      <c r="C65" s="142"/>
      <c r="D65" s="143" t="s">
        <v>324</v>
      </c>
      <c r="E65" s="144"/>
      <c r="F65" s="144"/>
      <c r="G65" s="144"/>
      <c r="H65" s="144"/>
      <c r="I65" s="145"/>
      <c r="J65" s="146">
        <f>J474</f>
        <v>0</v>
      </c>
      <c r="K65" s="147"/>
    </row>
    <row r="66" spans="2:12" s="8" customFormat="1" ht="19.899999999999999" customHeight="1" x14ac:dyDescent="0.3">
      <c r="B66" s="141"/>
      <c r="C66" s="142"/>
      <c r="D66" s="143" t="s">
        <v>325</v>
      </c>
      <c r="E66" s="144"/>
      <c r="F66" s="144"/>
      <c r="G66" s="144"/>
      <c r="H66" s="144"/>
      <c r="I66" s="145"/>
      <c r="J66" s="146">
        <f>J518</f>
        <v>0</v>
      </c>
      <c r="K66" s="147"/>
    </row>
    <row r="67" spans="2:12" s="7" customFormat="1" ht="24.95" customHeight="1" x14ac:dyDescent="0.3">
      <c r="B67" s="134"/>
      <c r="C67" s="135"/>
      <c r="D67" s="136" t="s">
        <v>326</v>
      </c>
      <c r="E67" s="137"/>
      <c r="F67" s="137"/>
      <c r="G67" s="137"/>
      <c r="H67" s="137"/>
      <c r="I67" s="138"/>
      <c r="J67" s="139">
        <f>J521</f>
        <v>0</v>
      </c>
      <c r="K67" s="140"/>
    </row>
    <row r="68" spans="2:12" s="8" customFormat="1" ht="19.899999999999999" customHeight="1" x14ac:dyDescent="0.3">
      <c r="B68" s="141"/>
      <c r="C68" s="142"/>
      <c r="D68" s="143" t="s">
        <v>327</v>
      </c>
      <c r="E68" s="144"/>
      <c r="F68" s="144"/>
      <c r="G68" s="144"/>
      <c r="H68" s="144"/>
      <c r="I68" s="145"/>
      <c r="J68" s="146">
        <f>J522</f>
        <v>0</v>
      </c>
      <c r="K68" s="147"/>
    </row>
    <row r="69" spans="2:12" s="1" customFormat="1" ht="21.75" customHeight="1" x14ac:dyDescent="0.3">
      <c r="B69" s="40"/>
      <c r="C69" s="41"/>
      <c r="D69" s="41"/>
      <c r="E69" s="41"/>
      <c r="F69" s="41"/>
      <c r="G69" s="41"/>
      <c r="H69" s="41"/>
      <c r="I69" s="105"/>
      <c r="J69" s="41"/>
      <c r="K69" s="44"/>
    </row>
    <row r="70" spans="2:12" s="1" customFormat="1" ht="6.95" customHeight="1" x14ac:dyDescent="0.3">
      <c r="B70" s="55"/>
      <c r="C70" s="56"/>
      <c r="D70" s="56"/>
      <c r="E70" s="56"/>
      <c r="F70" s="56"/>
      <c r="G70" s="56"/>
      <c r="H70" s="56"/>
      <c r="I70" s="126"/>
      <c r="J70" s="56"/>
      <c r="K70" s="57"/>
    </row>
    <row r="74" spans="2:12" s="1" customFormat="1" ht="6.95" customHeight="1" x14ac:dyDescent="0.3">
      <c r="B74" s="58"/>
      <c r="C74" s="59"/>
      <c r="D74" s="59"/>
      <c r="E74" s="59"/>
      <c r="F74" s="59"/>
      <c r="G74" s="59"/>
      <c r="H74" s="59"/>
      <c r="I74" s="127"/>
      <c r="J74" s="59"/>
      <c r="K74" s="59"/>
      <c r="L74" s="40"/>
    </row>
    <row r="75" spans="2:12" s="1" customFormat="1" ht="36.950000000000003" customHeight="1" x14ac:dyDescent="0.3">
      <c r="B75" s="40"/>
      <c r="C75" s="60" t="s">
        <v>111</v>
      </c>
      <c r="L75" s="40"/>
    </row>
    <row r="76" spans="2:12" s="1" customFormat="1" ht="6.95" customHeight="1" x14ac:dyDescent="0.3">
      <c r="B76" s="40"/>
      <c r="L76" s="40"/>
    </row>
    <row r="77" spans="2:12" s="1" customFormat="1" ht="14.45" customHeight="1" x14ac:dyDescent="0.3">
      <c r="B77" s="40"/>
      <c r="C77" s="62" t="s">
        <v>19</v>
      </c>
      <c r="L77" s="40"/>
    </row>
    <row r="78" spans="2:12" s="1" customFormat="1" ht="22.5" customHeight="1" x14ac:dyDescent="0.3">
      <c r="B78" s="40"/>
      <c r="E78" s="356" t="str">
        <f>E7</f>
        <v>Modernizace sil. II/315, křižovatka s III/36016 - Hrádek</v>
      </c>
      <c r="F78" s="357"/>
      <c r="G78" s="357"/>
      <c r="H78" s="357"/>
      <c r="L78" s="40"/>
    </row>
    <row r="79" spans="2:12" s="1" customFormat="1" ht="14.45" customHeight="1" x14ac:dyDescent="0.3">
      <c r="B79" s="40"/>
      <c r="C79" s="62" t="s">
        <v>98</v>
      </c>
      <c r="L79" s="40"/>
    </row>
    <row r="80" spans="2:12" s="1" customFormat="1" ht="23.25" customHeight="1" x14ac:dyDescent="0.3">
      <c r="B80" s="40"/>
      <c r="E80" s="326" t="str">
        <f>E9</f>
        <v>SO 127 - II/315 km 20,245-20,950</v>
      </c>
      <c r="F80" s="358"/>
      <c r="G80" s="358"/>
      <c r="H80" s="358"/>
      <c r="L80" s="40"/>
    </row>
    <row r="81" spans="2:65" s="1" customFormat="1" ht="6.95" customHeight="1" x14ac:dyDescent="0.3">
      <c r="B81" s="40"/>
      <c r="L81" s="40"/>
    </row>
    <row r="82" spans="2:65" s="1" customFormat="1" ht="18" customHeight="1" x14ac:dyDescent="0.3">
      <c r="B82" s="40"/>
      <c r="C82" s="62" t="s">
        <v>25</v>
      </c>
      <c r="F82" s="148" t="str">
        <f>F12</f>
        <v xml:space="preserve"> </v>
      </c>
      <c r="I82" s="149" t="s">
        <v>27</v>
      </c>
      <c r="J82" s="66" t="str">
        <f>IF(J12="","",J12)</f>
        <v>25. 10. 2016</v>
      </c>
      <c r="L82" s="40"/>
    </row>
    <row r="83" spans="2:65" s="1" customFormat="1" ht="6.95" customHeight="1" x14ac:dyDescent="0.3">
      <c r="B83" s="40"/>
      <c r="L83" s="40"/>
    </row>
    <row r="84" spans="2:65" s="1" customFormat="1" ht="15" x14ac:dyDescent="0.3">
      <c r="B84" s="40"/>
      <c r="C84" s="62" t="s">
        <v>31</v>
      </c>
      <c r="F84" s="148" t="str">
        <f>E15</f>
        <v xml:space="preserve"> </v>
      </c>
      <c r="I84" s="149" t="s">
        <v>36</v>
      </c>
      <c r="J84" s="148" t="str">
        <f>E21</f>
        <v xml:space="preserve"> </v>
      </c>
      <c r="L84" s="40"/>
    </row>
    <row r="85" spans="2:65" s="1" customFormat="1" ht="14.45" customHeight="1" x14ac:dyDescent="0.3">
      <c r="B85" s="40"/>
      <c r="C85" s="62" t="s">
        <v>34</v>
      </c>
      <c r="F85" s="148" t="str">
        <f>IF(E18="","",E18)</f>
        <v/>
      </c>
      <c r="L85" s="40"/>
    </row>
    <row r="86" spans="2:65" s="1" customFormat="1" ht="10.35" customHeight="1" x14ac:dyDescent="0.3">
      <c r="B86" s="40"/>
      <c r="L86" s="40"/>
    </row>
    <row r="87" spans="2:65" s="9" customFormat="1" ht="29.25" customHeight="1" x14ac:dyDescent="0.3">
      <c r="B87" s="150"/>
      <c r="C87" s="151" t="s">
        <v>112</v>
      </c>
      <c r="D87" s="152" t="s">
        <v>58</v>
      </c>
      <c r="E87" s="152" t="s">
        <v>54</v>
      </c>
      <c r="F87" s="152" t="s">
        <v>113</v>
      </c>
      <c r="G87" s="152" t="s">
        <v>114</v>
      </c>
      <c r="H87" s="152" t="s">
        <v>115</v>
      </c>
      <c r="I87" s="153" t="s">
        <v>116</v>
      </c>
      <c r="J87" s="152" t="s">
        <v>102</v>
      </c>
      <c r="K87" s="154" t="s">
        <v>117</v>
      </c>
      <c r="L87" s="150"/>
      <c r="M87" s="72" t="s">
        <v>118</v>
      </c>
      <c r="N87" s="73" t="s">
        <v>43</v>
      </c>
      <c r="O87" s="73" t="s">
        <v>119</v>
      </c>
      <c r="P87" s="73" t="s">
        <v>120</v>
      </c>
      <c r="Q87" s="73" t="s">
        <v>121</v>
      </c>
      <c r="R87" s="73" t="s">
        <v>122</v>
      </c>
      <c r="S87" s="73" t="s">
        <v>123</v>
      </c>
      <c r="T87" s="74" t="s">
        <v>124</v>
      </c>
    </row>
    <row r="88" spans="2:65" s="1" customFormat="1" ht="29.25" customHeight="1" x14ac:dyDescent="0.35">
      <c r="B88" s="40"/>
      <c r="C88" s="76" t="s">
        <v>103</v>
      </c>
      <c r="J88" s="155">
        <f>BK88</f>
        <v>0</v>
      </c>
      <c r="L88" s="40"/>
      <c r="M88" s="75"/>
      <c r="N88" s="67"/>
      <c r="O88" s="67"/>
      <c r="P88" s="156">
        <f>P89+P521</f>
        <v>0</v>
      </c>
      <c r="Q88" s="67"/>
      <c r="R88" s="156">
        <f>R89+R521</f>
        <v>13241.98924526</v>
      </c>
      <c r="S88" s="67"/>
      <c r="T88" s="157">
        <f>T89+T521</f>
        <v>3925.7200000000003</v>
      </c>
      <c r="AT88" s="23" t="s">
        <v>72</v>
      </c>
      <c r="AU88" s="23" t="s">
        <v>104</v>
      </c>
      <c r="BK88" s="158">
        <f>BK89+BK521</f>
        <v>0</v>
      </c>
    </row>
    <row r="89" spans="2:65" s="10" customFormat="1" ht="37.35" customHeight="1" x14ac:dyDescent="0.35">
      <c r="B89" s="159"/>
      <c r="D89" s="160" t="s">
        <v>72</v>
      </c>
      <c r="E89" s="161" t="s">
        <v>250</v>
      </c>
      <c r="F89" s="161" t="s">
        <v>251</v>
      </c>
      <c r="I89" s="162"/>
      <c r="J89" s="163">
        <f>BK89</f>
        <v>0</v>
      </c>
      <c r="L89" s="159"/>
      <c r="M89" s="164"/>
      <c r="N89" s="165"/>
      <c r="O89" s="165"/>
      <c r="P89" s="166">
        <f>P90+P227+P239+P261+P280+P329+P339+P474+P518</f>
        <v>0</v>
      </c>
      <c r="Q89" s="165"/>
      <c r="R89" s="166">
        <f>R90+R227+R239+R261+R280+R329+R339+R474+R518</f>
        <v>13241.91924526</v>
      </c>
      <c r="S89" s="165"/>
      <c r="T89" s="167">
        <f>T90+T227+T239+T261+T280+T329+T339+T474+T518</f>
        <v>3925.7200000000003</v>
      </c>
      <c r="AR89" s="160" t="s">
        <v>24</v>
      </c>
      <c r="AT89" s="168" t="s">
        <v>72</v>
      </c>
      <c r="AU89" s="168" t="s">
        <v>73</v>
      </c>
      <c r="AY89" s="160" t="s">
        <v>126</v>
      </c>
      <c r="BK89" s="169">
        <f>BK90+BK227+BK239+BK261+BK280+BK329+BK339+BK474+BK518</f>
        <v>0</v>
      </c>
    </row>
    <row r="90" spans="2:65" s="10" customFormat="1" ht="19.899999999999999" customHeight="1" x14ac:dyDescent="0.3">
      <c r="B90" s="159"/>
      <c r="D90" s="170" t="s">
        <v>72</v>
      </c>
      <c r="E90" s="171" t="s">
        <v>24</v>
      </c>
      <c r="F90" s="171" t="s">
        <v>252</v>
      </c>
      <c r="I90" s="162"/>
      <c r="J90" s="172">
        <f>BK90</f>
        <v>0</v>
      </c>
      <c r="L90" s="159"/>
      <c r="M90" s="164"/>
      <c r="N90" s="165"/>
      <c r="O90" s="165"/>
      <c r="P90" s="166">
        <f>SUM(P91:P226)</f>
        <v>0</v>
      </c>
      <c r="Q90" s="165"/>
      <c r="R90" s="166">
        <f>SUM(R91:R226)</f>
        <v>11704.192732</v>
      </c>
      <c r="S90" s="165"/>
      <c r="T90" s="167">
        <f>SUM(T91:T226)</f>
        <v>3864.2040000000002</v>
      </c>
      <c r="AR90" s="160" t="s">
        <v>24</v>
      </c>
      <c r="AT90" s="168" t="s">
        <v>72</v>
      </c>
      <c r="AU90" s="168" t="s">
        <v>24</v>
      </c>
      <c r="AY90" s="160" t="s">
        <v>126</v>
      </c>
      <c r="BK90" s="169">
        <f>SUM(BK91:BK226)</f>
        <v>0</v>
      </c>
    </row>
    <row r="91" spans="2:65" s="1" customFormat="1" ht="22.5" customHeight="1" x14ac:dyDescent="0.3">
      <c r="B91" s="173"/>
      <c r="C91" s="174" t="s">
        <v>24</v>
      </c>
      <c r="D91" s="174" t="s">
        <v>129</v>
      </c>
      <c r="E91" s="175" t="s">
        <v>328</v>
      </c>
      <c r="F91" s="176" t="s">
        <v>329</v>
      </c>
      <c r="G91" s="177" t="s">
        <v>330</v>
      </c>
      <c r="H91" s="178">
        <v>4674</v>
      </c>
      <c r="I91" s="179"/>
      <c r="J91" s="180">
        <f>ROUND(I91*H91,2)</f>
        <v>0</v>
      </c>
      <c r="K91" s="176" t="s">
        <v>198</v>
      </c>
      <c r="L91" s="40"/>
      <c r="M91" s="181" t="s">
        <v>5</v>
      </c>
      <c r="N91" s="182" t="s">
        <v>44</v>
      </c>
      <c r="O91" s="41"/>
      <c r="P91" s="183">
        <f>O91*H91</f>
        <v>0</v>
      </c>
      <c r="Q91" s="183">
        <v>0</v>
      </c>
      <c r="R91" s="183">
        <f>Q91*H91</f>
        <v>0</v>
      </c>
      <c r="S91" s="183">
        <v>0.4</v>
      </c>
      <c r="T91" s="184">
        <f>S91*H91</f>
        <v>1869.6000000000001</v>
      </c>
      <c r="AR91" s="23" t="s">
        <v>133</v>
      </c>
      <c r="AT91" s="23" t="s">
        <v>129</v>
      </c>
      <c r="AU91" s="23" t="s">
        <v>82</v>
      </c>
      <c r="AY91" s="23" t="s">
        <v>126</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133</v>
      </c>
      <c r="BM91" s="23" t="s">
        <v>331</v>
      </c>
    </row>
    <row r="92" spans="2:65" s="1" customFormat="1" ht="40.5" x14ac:dyDescent="0.3">
      <c r="B92" s="40"/>
      <c r="D92" s="186" t="s">
        <v>135</v>
      </c>
      <c r="F92" s="187" t="s">
        <v>332</v>
      </c>
      <c r="I92" s="188"/>
      <c r="L92" s="40"/>
      <c r="M92" s="189"/>
      <c r="N92" s="41"/>
      <c r="O92" s="41"/>
      <c r="P92" s="41"/>
      <c r="Q92" s="41"/>
      <c r="R92" s="41"/>
      <c r="S92" s="41"/>
      <c r="T92" s="69"/>
      <c r="AT92" s="23" t="s">
        <v>135</v>
      </c>
      <c r="AU92" s="23" t="s">
        <v>82</v>
      </c>
    </row>
    <row r="93" spans="2:65" s="11" customFormat="1" ht="27" x14ac:dyDescent="0.3">
      <c r="B93" s="191"/>
      <c r="D93" s="192" t="s">
        <v>138</v>
      </c>
      <c r="E93" s="193" t="s">
        <v>5</v>
      </c>
      <c r="F93" s="194" t="s">
        <v>333</v>
      </c>
      <c r="H93" s="195">
        <v>4674</v>
      </c>
      <c r="I93" s="196"/>
      <c r="L93" s="191"/>
      <c r="M93" s="197"/>
      <c r="N93" s="198"/>
      <c r="O93" s="198"/>
      <c r="P93" s="198"/>
      <c r="Q93" s="198"/>
      <c r="R93" s="198"/>
      <c r="S93" s="198"/>
      <c r="T93" s="199"/>
      <c r="AT93" s="200" t="s">
        <v>138</v>
      </c>
      <c r="AU93" s="200" t="s">
        <v>82</v>
      </c>
      <c r="AV93" s="11" t="s">
        <v>82</v>
      </c>
      <c r="AW93" s="11" t="s">
        <v>37</v>
      </c>
      <c r="AX93" s="11" t="s">
        <v>24</v>
      </c>
      <c r="AY93" s="200" t="s">
        <v>126</v>
      </c>
    </row>
    <row r="94" spans="2:65" s="1" customFormat="1" ht="22.5" customHeight="1" x14ac:dyDescent="0.3">
      <c r="B94" s="173"/>
      <c r="C94" s="174" t="s">
        <v>82</v>
      </c>
      <c r="D94" s="174" t="s">
        <v>129</v>
      </c>
      <c r="E94" s="175" t="s">
        <v>334</v>
      </c>
      <c r="F94" s="176" t="s">
        <v>335</v>
      </c>
      <c r="G94" s="177" t="s">
        <v>330</v>
      </c>
      <c r="H94" s="178">
        <v>4533</v>
      </c>
      <c r="I94" s="179"/>
      <c r="J94" s="180">
        <f>ROUND(I94*H94,2)</f>
        <v>0</v>
      </c>
      <c r="K94" s="176" t="s">
        <v>198</v>
      </c>
      <c r="L94" s="40"/>
      <c r="M94" s="181" t="s">
        <v>5</v>
      </c>
      <c r="N94" s="182" t="s">
        <v>44</v>
      </c>
      <c r="O94" s="41"/>
      <c r="P94" s="183">
        <f>O94*H94</f>
        <v>0</v>
      </c>
      <c r="Q94" s="183">
        <v>0</v>
      </c>
      <c r="R94" s="183">
        <f>Q94*H94</f>
        <v>0</v>
      </c>
      <c r="S94" s="183">
        <v>0.316</v>
      </c>
      <c r="T94" s="184">
        <f>S94*H94</f>
        <v>1432.4280000000001</v>
      </c>
      <c r="AR94" s="23" t="s">
        <v>133</v>
      </c>
      <c r="AT94" s="23" t="s">
        <v>129</v>
      </c>
      <c r="AU94" s="23" t="s">
        <v>82</v>
      </c>
      <c r="AY94" s="23" t="s">
        <v>126</v>
      </c>
      <c r="BE94" s="185">
        <f>IF(N94="základní",J94,0)</f>
        <v>0</v>
      </c>
      <c r="BF94" s="185">
        <f>IF(N94="snížená",J94,0)</f>
        <v>0</v>
      </c>
      <c r="BG94" s="185">
        <f>IF(N94="zákl. přenesená",J94,0)</f>
        <v>0</v>
      </c>
      <c r="BH94" s="185">
        <f>IF(N94="sníž. přenesená",J94,0)</f>
        <v>0</v>
      </c>
      <c r="BI94" s="185">
        <f>IF(N94="nulová",J94,0)</f>
        <v>0</v>
      </c>
      <c r="BJ94" s="23" t="s">
        <v>24</v>
      </c>
      <c r="BK94" s="185">
        <f>ROUND(I94*H94,2)</f>
        <v>0</v>
      </c>
      <c r="BL94" s="23" t="s">
        <v>133</v>
      </c>
      <c r="BM94" s="23" t="s">
        <v>336</v>
      </c>
    </row>
    <row r="95" spans="2:65" s="1" customFormat="1" ht="40.5" x14ac:dyDescent="0.3">
      <c r="B95" s="40"/>
      <c r="D95" s="186" t="s">
        <v>135</v>
      </c>
      <c r="F95" s="187" t="s">
        <v>337</v>
      </c>
      <c r="I95" s="188"/>
      <c r="L95" s="40"/>
      <c r="M95" s="189"/>
      <c r="N95" s="41"/>
      <c r="O95" s="41"/>
      <c r="P95" s="41"/>
      <c r="Q95" s="41"/>
      <c r="R95" s="41"/>
      <c r="S95" s="41"/>
      <c r="T95" s="69"/>
      <c r="AT95" s="23" t="s">
        <v>135</v>
      </c>
      <c r="AU95" s="23" t="s">
        <v>82</v>
      </c>
    </row>
    <row r="96" spans="2:65" s="11" customFormat="1" ht="27" x14ac:dyDescent="0.3">
      <c r="B96" s="191"/>
      <c r="D96" s="192" t="s">
        <v>138</v>
      </c>
      <c r="E96" s="193" t="s">
        <v>5</v>
      </c>
      <c r="F96" s="194" t="s">
        <v>338</v>
      </c>
      <c r="H96" s="195">
        <v>4533</v>
      </c>
      <c r="I96" s="196"/>
      <c r="L96" s="191"/>
      <c r="M96" s="197"/>
      <c r="N96" s="198"/>
      <c r="O96" s="198"/>
      <c r="P96" s="198"/>
      <c r="Q96" s="198"/>
      <c r="R96" s="198"/>
      <c r="S96" s="198"/>
      <c r="T96" s="199"/>
      <c r="AT96" s="200" t="s">
        <v>138</v>
      </c>
      <c r="AU96" s="200" t="s">
        <v>82</v>
      </c>
      <c r="AV96" s="11" t="s">
        <v>82</v>
      </c>
      <c r="AW96" s="11" t="s">
        <v>37</v>
      </c>
      <c r="AX96" s="11" t="s">
        <v>24</v>
      </c>
      <c r="AY96" s="200" t="s">
        <v>126</v>
      </c>
    </row>
    <row r="97" spans="2:65" s="1" customFormat="1" ht="22.5" customHeight="1" x14ac:dyDescent="0.3">
      <c r="B97" s="173"/>
      <c r="C97" s="174" t="s">
        <v>146</v>
      </c>
      <c r="D97" s="174" t="s">
        <v>129</v>
      </c>
      <c r="E97" s="175" t="s">
        <v>339</v>
      </c>
      <c r="F97" s="176" t="s">
        <v>340</v>
      </c>
      <c r="G97" s="177" t="s">
        <v>330</v>
      </c>
      <c r="H97" s="178">
        <v>4392</v>
      </c>
      <c r="I97" s="179"/>
      <c r="J97" s="180">
        <f>ROUND(I97*H97,2)</f>
        <v>0</v>
      </c>
      <c r="K97" s="176" t="s">
        <v>198</v>
      </c>
      <c r="L97" s="40"/>
      <c r="M97" s="181" t="s">
        <v>5</v>
      </c>
      <c r="N97" s="182" t="s">
        <v>44</v>
      </c>
      <c r="O97" s="41"/>
      <c r="P97" s="183">
        <f>O97*H97</f>
        <v>0</v>
      </c>
      <c r="Q97" s="183">
        <v>5.0000000000000002E-5</v>
      </c>
      <c r="R97" s="183">
        <f>Q97*H97</f>
        <v>0.21960000000000002</v>
      </c>
      <c r="S97" s="183">
        <v>0.128</v>
      </c>
      <c r="T97" s="184">
        <f>S97*H97</f>
        <v>562.17600000000004</v>
      </c>
      <c r="AR97" s="23" t="s">
        <v>133</v>
      </c>
      <c r="AT97" s="23" t="s">
        <v>129</v>
      </c>
      <c r="AU97" s="23" t="s">
        <v>82</v>
      </c>
      <c r="AY97" s="23" t="s">
        <v>126</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133</v>
      </c>
      <c r="BM97" s="23" t="s">
        <v>341</v>
      </c>
    </row>
    <row r="98" spans="2:65" s="1" customFormat="1" ht="27" x14ac:dyDescent="0.3">
      <c r="B98" s="40"/>
      <c r="D98" s="186" t="s">
        <v>135</v>
      </c>
      <c r="F98" s="187" t="s">
        <v>342</v>
      </c>
      <c r="I98" s="188"/>
      <c r="L98" s="40"/>
      <c r="M98" s="189"/>
      <c r="N98" s="41"/>
      <c r="O98" s="41"/>
      <c r="P98" s="41"/>
      <c r="Q98" s="41"/>
      <c r="R98" s="41"/>
      <c r="S98" s="41"/>
      <c r="T98" s="69"/>
      <c r="AT98" s="23" t="s">
        <v>135</v>
      </c>
      <c r="AU98" s="23" t="s">
        <v>82</v>
      </c>
    </row>
    <row r="99" spans="2:65" s="11" customFormat="1" ht="27" x14ac:dyDescent="0.3">
      <c r="B99" s="191"/>
      <c r="D99" s="192" t="s">
        <v>138</v>
      </c>
      <c r="E99" s="193" t="s">
        <v>5</v>
      </c>
      <c r="F99" s="194" t="s">
        <v>343</v>
      </c>
      <c r="H99" s="195">
        <v>4392</v>
      </c>
      <c r="I99" s="196"/>
      <c r="L99" s="191"/>
      <c r="M99" s="197"/>
      <c r="N99" s="198"/>
      <c r="O99" s="198"/>
      <c r="P99" s="198"/>
      <c r="Q99" s="198"/>
      <c r="R99" s="198"/>
      <c r="S99" s="198"/>
      <c r="T99" s="199"/>
      <c r="AT99" s="200" t="s">
        <v>138</v>
      </c>
      <c r="AU99" s="200" t="s">
        <v>82</v>
      </c>
      <c r="AV99" s="11" t="s">
        <v>82</v>
      </c>
      <c r="AW99" s="11" t="s">
        <v>37</v>
      </c>
      <c r="AX99" s="11" t="s">
        <v>24</v>
      </c>
      <c r="AY99" s="200" t="s">
        <v>126</v>
      </c>
    </row>
    <row r="100" spans="2:65" s="1" customFormat="1" ht="22.5" customHeight="1" x14ac:dyDescent="0.3">
      <c r="B100" s="173"/>
      <c r="C100" s="174" t="s">
        <v>133</v>
      </c>
      <c r="D100" s="174" t="s">
        <v>129</v>
      </c>
      <c r="E100" s="175" t="s">
        <v>344</v>
      </c>
      <c r="F100" s="176" t="s">
        <v>345</v>
      </c>
      <c r="G100" s="177" t="s">
        <v>330</v>
      </c>
      <c r="H100" s="178">
        <v>31766</v>
      </c>
      <c r="I100" s="179"/>
      <c r="J100" s="180">
        <f>ROUND(I100*H100,2)</f>
        <v>0</v>
      </c>
      <c r="K100" s="176" t="s">
        <v>198</v>
      </c>
      <c r="L100" s="40"/>
      <c r="M100" s="181" t="s">
        <v>5</v>
      </c>
      <c r="N100" s="182" t="s">
        <v>44</v>
      </c>
      <c r="O100" s="41"/>
      <c r="P100" s="183">
        <f>O100*H100</f>
        <v>0</v>
      </c>
      <c r="Q100" s="183">
        <v>0</v>
      </c>
      <c r="R100" s="183">
        <f>Q100*H100</f>
        <v>0</v>
      </c>
      <c r="S100" s="183">
        <v>0</v>
      </c>
      <c r="T100" s="184">
        <f>S100*H100</f>
        <v>0</v>
      </c>
      <c r="AR100" s="23" t="s">
        <v>133</v>
      </c>
      <c r="AT100" s="23" t="s">
        <v>129</v>
      </c>
      <c r="AU100" s="23" t="s">
        <v>82</v>
      </c>
      <c r="AY100" s="23" t="s">
        <v>126</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133</v>
      </c>
      <c r="BM100" s="23" t="s">
        <v>346</v>
      </c>
    </row>
    <row r="101" spans="2:65" s="1" customFormat="1" ht="27" x14ac:dyDescent="0.3">
      <c r="B101" s="40"/>
      <c r="D101" s="186" t="s">
        <v>135</v>
      </c>
      <c r="F101" s="187" t="s">
        <v>347</v>
      </c>
      <c r="I101" s="188"/>
      <c r="L101" s="40"/>
      <c r="M101" s="189"/>
      <c r="N101" s="41"/>
      <c r="O101" s="41"/>
      <c r="P101" s="41"/>
      <c r="Q101" s="41"/>
      <c r="R101" s="41"/>
      <c r="S101" s="41"/>
      <c r="T101" s="69"/>
      <c r="AT101" s="23" t="s">
        <v>135</v>
      </c>
      <c r="AU101" s="23" t="s">
        <v>82</v>
      </c>
    </row>
    <row r="102" spans="2:65" s="11" customFormat="1" x14ac:dyDescent="0.3">
      <c r="B102" s="191"/>
      <c r="D102" s="192" t="s">
        <v>138</v>
      </c>
      <c r="E102" s="193" t="s">
        <v>5</v>
      </c>
      <c r="F102" s="194" t="s">
        <v>348</v>
      </c>
      <c r="H102" s="195">
        <v>31766</v>
      </c>
      <c r="I102" s="196"/>
      <c r="L102" s="191"/>
      <c r="M102" s="197"/>
      <c r="N102" s="198"/>
      <c r="O102" s="198"/>
      <c r="P102" s="198"/>
      <c r="Q102" s="198"/>
      <c r="R102" s="198"/>
      <c r="S102" s="198"/>
      <c r="T102" s="199"/>
      <c r="AT102" s="200" t="s">
        <v>138</v>
      </c>
      <c r="AU102" s="200" t="s">
        <v>82</v>
      </c>
      <c r="AV102" s="11" t="s">
        <v>82</v>
      </c>
      <c r="AW102" s="11" t="s">
        <v>37</v>
      </c>
      <c r="AX102" s="11" t="s">
        <v>24</v>
      </c>
      <c r="AY102" s="200" t="s">
        <v>126</v>
      </c>
    </row>
    <row r="103" spans="2:65" s="1" customFormat="1" ht="22.5" customHeight="1" x14ac:dyDescent="0.3">
      <c r="B103" s="173"/>
      <c r="C103" s="216" t="s">
        <v>156</v>
      </c>
      <c r="D103" s="216" t="s">
        <v>349</v>
      </c>
      <c r="E103" s="217" t="s">
        <v>350</v>
      </c>
      <c r="F103" s="218" t="s">
        <v>351</v>
      </c>
      <c r="G103" s="219" t="s">
        <v>352</v>
      </c>
      <c r="H103" s="220">
        <v>1124.5160000000001</v>
      </c>
      <c r="I103" s="221"/>
      <c r="J103" s="222">
        <f>ROUND(I103*H103,2)</f>
        <v>0</v>
      </c>
      <c r="K103" s="218" t="s">
        <v>198</v>
      </c>
      <c r="L103" s="223"/>
      <c r="M103" s="224" t="s">
        <v>5</v>
      </c>
      <c r="N103" s="225" t="s">
        <v>44</v>
      </c>
      <c r="O103" s="41"/>
      <c r="P103" s="183">
        <f>O103*H103</f>
        <v>0</v>
      </c>
      <c r="Q103" s="183">
        <v>1</v>
      </c>
      <c r="R103" s="183">
        <f>Q103*H103</f>
        <v>1124.5160000000001</v>
      </c>
      <c r="S103" s="183">
        <v>0</v>
      </c>
      <c r="T103" s="184">
        <f>S103*H103</f>
        <v>0</v>
      </c>
      <c r="AR103" s="23" t="s">
        <v>171</v>
      </c>
      <c r="AT103" s="23" t="s">
        <v>349</v>
      </c>
      <c r="AU103" s="23" t="s">
        <v>82</v>
      </c>
      <c r="AY103" s="23" t="s">
        <v>126</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133</v>
      </c>
      <c r="BM103" s="23" t="s">
        <v>353</v>
      </c>
    </row>
    <row r="104" spans="2:65" s="1" customFormat="1" x14ac:dyDescent="0.3">
      <c r="B104" s="40"/>
      <c r="D104" s="186" t="s">
        <v>135</v>
      </c>
      <c r="F104" s="187" t="s">
        <v>354</v>
      </c>
      <c r="I104" s="188"/>
      <c r="L104" s="40"/>
      <c r="M104" s="189"/>
      <c r="N104" s="41"/>
      <c r="O104" s="41"/>
      <c r="P104" s="41"/>
      <c r="Q104" s="41"/>
      <c r="R104" s="41"/>
      <c r="S104" s="41"/>
      <c r="T104" s="69"/>
      <c r="AT104" s="23" t="s">
        <v>135</v>
      </c>
      <c r="AU104" s="23" t="s">
        <v>82</v>
      </c>
    </row>
    <row r="105" spans="2:65" s="11" customFormat="1" x14ac:dyDescent="0.3">
      <c r="B105" s="191"/>
      <c r="D105" s="192" t="s">
        <v>138</v>
      </c>
      <c r="E105" s="193" t="s">
        <v>5</v>
      </c>
      <c r="F105" s="194" t="s">
        <v>355</v>
      </c>
      <c r="H105" s="195">
        <v>1124.5160000000001</v>
      </c>
      <c r="I105" s="196"/>
      <c r="L105" s="191"/>
      <c r="M105" s="197"/>
      <c r="N105" s="198"/>
      <c r="O105" s="198"/>
      <c r="P105" s="198"/>
      <c r="Q105" s="198"/>
      <c r="R105" s="198"/>
      <c r="S105" s="198"/>
      <c r="T105" s="199"/>
      <c r="AT105" s="200" t="s">
        <v>138</v>
      </c>
      <c r="AU105" s="200" t="s">
        <v>82</v>
      </c>
      <c r="AV105" s="11" t="s">
        <v>82</v>
      </c>
      <c r="AW105" s="11" t="s">
        <v>37</v>
      </c>
      <c r="AX105" s="11" t="s">
        <v>24</v>
      </c>
      <c r="AY105" s="200" t="s">
        <v>126</v>
      </c>
    </row>
    <row r="106" spans="2:65" s="1" customFormat="1" ht="22.5" customHeight="1" x14ac:dyDescent="0.3">
      <c r="B106" s="173"/>
      <c r="C106" s="174" t="s">
        <v>161</v>
      </c>
      <c r="D106" s="174" t="s">
        <v>129</v>
      </c>
      <c r="E106" s="175" t="s">
        <v>356</v>
      </c>
      <c r="F106" s="176" t="s">
        <v>357</v>
      </c>
      <c r="G106" s="177" t="s">
        <v>132</v>
      </c>
      <c r="H106" s="178">
        <v>15</v>
      </c>
      <c r="I106" s="179"/>
      <c r="J106" s="180">
        <f>ROUND(I106*H106,2)</f>
        <v>0</v>
      </c>
      <c r="K106" s="176" t="s">
        <v>198</v>
      </c>
      <c r="L106" s="40"/>
      <c r="M106" s="181" t="s">
        <v>5</v>
      </c>
      <c r="N106" s="182" t="s">
        <v>44</v>
      </c>
      <c r="O106" s="41"/>
      <c r="P106" s="183">
        <f>O106*H106</f>
        <v>0</v>
      </c>
      <c r="Q106" s="183">
        <v>3.6900000000000002E-2</v>
      </c>
      <c r="R106" s="183">
        <f>Q106*H106</f>
        <v>0.55349999999999999</v>
      </c>
      <c r="S106" s="183">
        <v>0</v>
      </c>
      <c r="T106" s="184">
        <f>S106*H106</f>
        <v>0</v>
      </c>
      <c r="AR106" s="23" t="s">
        <v>133</v>
      </c>
      <c r="AT106" s="23" t="s">
        <v>129</v>
      </c>
      <c r="AU106" s="23" t="s">
        <v>82</v>
      </c>
      <c r="AY106" s="23" t="s">
        <v>126</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133</v>
      </c>
      <c r="BM106" s="23" t="s">
        <v>358</v>
      </c>
    </row>
    <row r="107" spans="2:65" s="1" customFormat="1" ht="54" x14ac:dyDescent="0.3">
      <c r="B107" s="40"/>
      <c r="D107" s="186" t="s">
        <v>135</v>
      </c>
      <c r="F107" s="187" t="s">
        <v>359</v>
      </c>
      <c r="I107" s="188"/>
      <c r="L107" s="40"/>
      <c r="M107" s="189"/>
      <c r="N107" s="41"/>
      <c r="O107" s="41"/>
      <c r="P107" s="41"/>
      <c r="Q107" s="41"/>
      <c r="R107" s="41"/>
      <c r="S107" s="41"/>
      <c r="T107" s="69"/>
      <c r="AT107" s="23" t="s">
        <v>135</v>
      </c>
      <c r="AU107" s="23" t="s">
        <v>82</v>
      </c>
    </row>
    <row r="108" spans="2:65" s="11" customFormat="1" x14ac:dyDescent="0.3">
      <c r="B108" s="191"/>
      <c r="D108" s="192" t="s">
        <v>138</v>
      </c>
      <c r="E108" s="193" t="s">
        <v>5</v>
      </c>
      <c r="F108" s="194" t="s">
        <v>360</v>
      </c>
      <c r="H108" s="195">
        <v>15</v>
      </c>
      <c r="I108" s="196"/>
      <c r="L108" s="191"/>
      <c r="M108" s="197"/>
      <c r="N108" s="198"/>
      <c r="O108" s="198"/>
      <c r="P108" s="198"/>
      <c r="Q108" s="198"/>
      <c r="R108" s="198"/>
      <c r="S108" s="198"/>
      <c r="T108" s="199"/>
      <c r="AT108" s="200" t="s">
        <v>138</v>
      </c>
      <c r="AU108" s="200" t="s">
        <v>82</v>
      </c>
      <c r="AV108" s="11" t="s">
        <v>82</v>
      </c>
      <c r="AW108" s="11" t="s">
        <v>37</v>
      </c>
      <c r="AX108" s="11" t="s">
        <v>24</v>
      </c>
      <c r="AY108" s="200" t="s">
        <v>126</v>
      </c>
    </row>
    <row r="109" spans="2:65" s="1" customFormat="1" ht="22.5" customHeight="1" x14ac:dyDescent="0.3">
      <c r="B109" s="173"/>
      <c r="C109" s="174" t="s">
        <v>166</v>
      </c>
      <c r="D109" s="174" t="s">
        <v>129</v>
      </c>
      <c r="E109" s="175" t="s">
        <v>361</v>
      </c>
      <c r="F109" s="176" t="s">
        <v>362</v>
      </c>
      <c r="G109" s="177" t="s">
        <v>363</v>
      </c>
      <c r="H109" s="178">
        <v>15</v>
      </c>
      <c r="I109" s="179"/>
      <c r="J109" s="180">
        <f>ROUND(I109*H109,2)</f>
        <v>0</v>
      </c>
      <c r="K109" s="176" t="s">
        <v>198</v>
      </c>
      <c r="L109" s="40"/>
      <c r="M109" s="181" t="s">
        <v>5</v>
      </c>
      <c r="N109" s="182" t="s">
        <v>44</v>
      </c>
      <c r="O109" s="41"/>
      <c r="P109" s="183">
        <f>O109*H109</f>
        <v>0</v>
      </c>
      <c r="Q109" s="183">
        <v>0</v>
      </c>
      <c r="R109" s="183">
        <f>Q109*H109</f>
        <v>0</v>
      </c>
      <c r="S109" s="183">
        <v>0</v>
      </c>
      <c r="T109" s="184">
        <f>S109*H109</f>
        <v>0</v>
      </c>
      <c r="AR109" s="23" t="s">
        <v>133</v>
      </c>
      <c r="AT109" s="23" t="s">
        <v>129</v>
      </c>
      <c r="AU109" s="23" t="s">
        <v>82</v>
      </c>
      <c r="AY109" s="23" t="s">
        <v>126</v>
      </c>
      <c r="BE109" s="185">
        <f>IF(N109="základní",J109,0)</f>
        <v>0</v>
      </c>
      <c r="BF109" s="185">
        <f>IF(N109="snížená",J109,0)</f>
        <v>0</v>
      </c>
      <c r="BG109" s="185">
        <f>IF(N109="zákl. přenesená",J109,0)</f>
        <v>0</v>
      </c>
      <c r="BH109" s="185">
        <f>IF(N109="sníž. přenesená",J109,0)</f>
        <v>0</v>
      </c>
      <c r="BI109" s="185">
        <f>IF(N109="nulová",J109,0)</f>
        <v>0</v>
      </c>
      <c r="BJ109" s="23" t="s">
        <v>24</v>
      </c>
      <c r="BK109" s="185">
        <f>ROUND(I109*H109,2)</f>
        <v>0</v>
      </c>
      <c r="BL109" s="23" t="s">
        <v>133</v>
      </c>
      <c r="BM109" s="23" t="s">
        <v>364</v>
      </c>
    </row>
    <row r="110" spans="2:65" s="1" customFormat="1" ht="27" x14ac:dyDescent="0.3">
      <c r="B110" s="40"/>
      <c r="D110" s="186" t="s">
        <v>135</v>
      </c>
      <c r="F110" s="187" t="s">
        <v>365</v>
      </c>
      <c r="I110" s="188"/>
      <c r="L110" s="40"/>
      <c r="M110" s="189"/>
      <c r="N110" s="41"/>
      <c r="O110" s="41"/>
      <c r="P110" s="41"/>
      <c r="Q110" s="41"/>
      <c r="R110" s="41"/>
      <c r="S110" s="41"/>
      <c r="T110" s="69"/>
      <c r="AT110" s="23" t="s">
        <v>135</v>
      </c>
      <c r="AU110" s="23" t="s">
        <v>82</v>
      </c>
    </row>
    <row r="111" spans="2:65" s="11" customFormat="1" x14ac:dyDescent="0.3">
      <c r="B111" s="191"/>
      <c r="D111" s="192" t="s">
        <v>138</v>
      </c>
      <c r="E111" s="193" t="s">
        <v>5</v>
      </c>
      <c r="F111" s="194" t="s">
        <v>366</v>
      </c>
      <c r="H111" s="195">
        <v>15</v>
      </c>
      <c r="I111" s="196"/>
      <c r="L111" s="191"/>
      <c r="M111" s="197"/>
      <c r="N111" s="198"/>
      <c r="O111" s="198"/>
      <c r="P111" s="198"/>
      <c r="Q111" s="198"/>
      <c r="R111" s="198"/>
      <c r="S111" s="198"/>
      <c r="T111" s="199"/>
      <c r="AT111" s="200" t="s">
        <v>138</v>
      </c>
      <c r="AU111" s="200" t="s">
        <v>82</v>
      </c>
      <c r="AV111" s="11" t="s">
        <v>82</v>
      </c>
      <c r="AW111" s="11" t="s">
        <v>37</v>
      </c>
      <c r="AX111" s="11" t="s">
        <v>24</v>
      </c>
      <c r="AY111" s="200" t="s">
        <v>126</v>
      </c>
    </row>
    <row r="112" spans="2:65" s="1" customFormat="1" ht="22.5" customHeight="1" x14ac:dyDescent="0.3">
      <c r="B112" s="173"/>
      <c r="C112" s="174" t="s">
        <v>171</v>
      </c>
      <c r="D112" s="174" t="s">
        <v>129</v>
      </c>
      <c r="E112" s="175" t="s">
        <v>367</v>
      </c>
      <c r="F112" s="176" t="s">
        <v>368</v>
      </c>
      <c r="G112" s="177" t="s">
        <v>363</v>
      </c>
      <c r="H112" s="178">
        <v>5.4</v>
      </c>
      <c r="I112" s="179"/>
      <c r="J112" s="180">
        <f>ROUND(I112*H112,2)</f>
        <v>0</v>
      </c>
      <c r="K112" s="176" t="s">
        <v>198</v>
      </c>
      <c r="L112" s="40"/>
      <c r="M112" s="181" t="s">
        <v>5</v>
      </c>
      <c r="N112" s="182" t="s">
        <v>44</v>
      </c>
      <c r="O112" s="41"/>
      <c r="P112" s="183">
        <f>O112*H112</f>
        <v>0</v>
      </c>
      <c r="Q112" s="183">
        <v>0</v>
      </c>
      <c r="R112" s="183">
        <f>Q112*H112</f>
        <v>0</v>
      </c>
      <c r="S112" s="183">
        <v>0</v>
      </c>
      <c r="T112" s="184">
        <f>S112*H112</f>
        <v>0</v>
      </c>
      <c r="AR112" s="23" t="s">
        <v>133</v>
      </c>
      <c r="AT112" s="23" t="s">
        <v>129</v>
      </c>
      <c r="AU112" s="23" t="s">
        <v>82</v>
      </c>
      <c r="AY112" s="23" t="s">
        <v>126</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133</v>
      </c>
      <c r="BM112" s="23" t="s">
        <v>369</v>
      </c>
    </row>
    <row r="113" spans="2:65" s="1" customFormat="1" ht="27" x14ac:dyDescent="0.3">
      <c r="B113" s="40"/>
      <c r="D113" s="186" t="s">
        <v>135</v>
      </c>
      <c r="F113" s="187" t="s">
        <v>370</v>
      </c>
      <c r="I113" s="188"/>
      <c r="L113" s="40"/>
      <c r="M113" s="189"/>
      <c r="N113" s="41"/>
      <c r="O113" s="41"/>
      <c r="P113" s="41"/>
      <c r="Q113" s="41"/>
      <c r="R113" s="41"/>
      <c r="S113" s="41"/>
      <c r="T113" s="69"/>
      <c r="AT113" s="23" t="s">
        <v>135</v>
      </c>
      <c r="AU113" s="23" t="s">
        <v>82</v>
      </c>
    </row>
    <row r="114" spans="2:65" s="11" customFormat="1" x14ac:dyDescent="0.3">
      <c r="B114" s="191"/>
      <c r="D114" s="192" t="s">
        <v>138</v>
      </c>
      <c r="E114" s="193" t="s">
        <v>5</v>
      </c>
      <c r="F114" s="194" t="s">
        <v>371</v>
      </c>
      <c r="H114" s="195">
        <v>5.4</v>
      </c>
      <c r="I114" s="196"/>
      <c r="L114" s="191"/>
      <c r="M114" s="197"/>
      <c r="N114" s="198"/>
      <c r="O114" s="198"/>
      <c r="P114" s="198"/>
      <c r="Q114" s="198"/>
      <c r="R114" s="198"/>
      <c r="S114" s="198"/>
      <c r="T114" s="199"/>
      <c r="AT114" s="200" t="s">
        <v>138</v>
      </c>
      <c r="AU114" s="200" t="s">
        <v>82</v>
      </c>
      <c r="AV114" s="11" t="s">
        <v>82</v>
      </c>
      <c r="AW114" s="11" t="s">
        <v>37</v>
      </c>
      <c r="AX114" s="11" t="s">
        <v>24</v>
      </c>
      <c r="AY114" s="200" t="s">
        <v>126</v>
      </c>
    </row>
    <row r="115" spans="2:65" s="1" customFormat="1" ht="22.5" customHeight="1" x14ac:dyDescent="0.3">
      <c r="B115" s="173"/>
      <c r="C115" s="174" t="s">
        <v>176</v>
      </c>
      <c r="D115" s="174" t="s">
        <v>129</v>
      </c>
      <c r="E115" s="175" t="s">
        <v>372</v>
      </c>
      <c r="F115" s="176" t="s">
        <v>373</v>
      </c>
      <c r="G115" s="177" t="s">
        <v>330</v>
      </c>
      <c r="H115" s="178">
        <v>2825</v>
      </c>
      <c r="I115" s="179"/>
      <c r="J115" s="180">
        <f>ROUND(I115*H115,2)</f>
        <v>0</v>
      </c>
      <c r="K115" s="176" t="s">
        <v>198</v>
      </c>
      <c r="L115" s="40"/>
      <c r="M115" s="181" t="s">
        <v>5</v>
      </c>
      <c r="N115" s="182" t="s">
        <v>44</v>
      </c>
      <c r="O115" s="41"/>
      <c r="P115" s="183">
        <f>O115*H115</f>
        <v>0</v>
      </c>
      <c r="Q115" s="183">
        <v>0</v>
      </c>
      <c r="R115" s="183">
        <f>Q115*H115</f>
        <v>0</v>
      </c>
      <c r="S115" s="183">
        <v>0</v>
      </c>
      <c r="T115" s="184">
        <f>S115*H115</f>
        <v>0</v>
      </c>
      <c r="AR115" s="23" t="s">
        <v>133</v>
      </c>
      <c r="AT115" s="23" t="s">
        <v>129</v>
      </c>
      <c r="AU115" s="23" t="s">
        <v>82</v>
      </c>
      <c r="AY115" s="23" t="s">
        <v>126</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133</v>
      </c>
      <c r="BM115" s="23" t="s">
        <v>374</v>
      </c>
    </row>
    <row r="116" spans="2:65" s="1" customFormat="1" x14ac:dyDescent="0.3">
      <c r="B116" s="40"/>
      <c r="D116" s="186" t="s">
        <v>135</v>
      </c>
      <c r="F116" s="187" t="s">
        <v>375</v>
      </c>
      <c r="I116" s="188"/>
      <c r="L116" s="40"/>
      <c r="M116" s="189"/>
      <c r="N116" s="41"/>
      <c r="O116" s="41"/>
      <c r="P116" s="41"/>
      <c r="Q116" s="41"/>
      <c r="R116" s="41"/>
      <c r="S116" s="41"/>
      <c r="T116" s="69"/>
      <c r="AT116" s="23" t="s">
        <v>135</v>
      </c>
      <c r="AU116" s="23" t="s">
        <v>82</v>
      </c>
    </row>
    <row r="117" spans="2:65" s="11" customFormat="1" ht="27" x14ac:dyDescent="0.3">
      <c r="B117" s="191"/>
      <c r="D117" s="192" t="s">
        <v>138</v>
      </c>
      <c r="E117" s="193" t="s">
        <v>5</v>
      </c>
      <c r="F117" s="194" t="s">
        <v>376</v>
      </c>
      <c r="H117" s="195">
        <v>2825</v>
      </c>
      <c r="I117" s="196"/>
      <c r="L117" s="191"/>
      <c r="M117" s="197"/>
      <c r="N117" s="198"/>
      <c r="O117" s="198"/>
      <c r="P117" s="198"/>
      <c r="Q117" s="198"/>
      <c r="R117" s="198"/>
      <c r="S117" s="198"/>
      <c r="T117" s="199"/>
      <c r="AT117" s="200" t="s">
        <v>138</v>
      </c>
      <c r="AU117" s="200" t="s">
        <v>82</v>
      </c>
      <c r="AV117" s="11" t="s">
        <v>82</v>
      </c>
      <c r="AW117" s="11" t="s">
        <v>37</v>
      </c>
      <c r="AX117" s="11" t="s">
        <v>24</v>
      </c>
      <c r="AY117" s="200" t="s">
        <v>126</v>
      </c>
    </row>
    <row r="118" spans="2:65" s="1" customFormat="1" ht="22.5" customHeight="1" x14ac:dyDescent="0.3">
      <c r="B118" s="173"/>
      <c r="C118" s="174" t="s">
        <v>29</v>
      </c>
      <c r="D118" s="174" t="s">
        <v>129</v>
      </c>
      <c r="E118" s="175" t="s">
        <v>377</v>
      </c>
      <c r="F118" s="176" t="s">
        <v>378</v>
      </c>
      <c r="G118" s="177" t="s">
        <v>363</v>
      </c>
      <c r="H118" s="178">
        <v>21177</v>
      </c>
      <c r="I118" s="179"/>
      <c r="J118" s="180">
        <f>ROUND(I118*H118,2)</f>
        <v>0</v>
      </c>
      <c r="K118" s="176" t="s">
        <v>198</v>
      </c>
      <c r="L118" s="40"/>
      <c r="M118" s="181" t="s">
        <v>5</v>
      </c>
      <c r="N118" s="182" t="s">
        <v>44</v>
      </c>
      <c r="O118" s="41"/>
      <c r="P118" s="183">
        <f>O118*H118</f>
        <v>0</v>
      </c>
      <c r="Q118" s="183">
        <v>0</v>
      </c>
      <c r="R118" s="183">
        <f>Q118*H118</f>
        <v>0</v>
      </c>
      <c r="S118" s="183">
        <v>0</v>
      </c>
      <c r="T118" s="184">
        <f>S118*H118</f>
        <v>0</v>
      </c>
      <c r="AR118" s="23" t="s">
        <v>133</v>
      </c>
      <c r="AT118" s="23" t="s">
        <v>129</v>
      </c>
      <c r="AU118" s="23" t="s">
        <v>82</v>
      </c>
      <c r="AY118" s="23" t="s">
        <v>126</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133</v>
      </c>
      <c r="BM118" s="23" t="s">
        <v>379</v>
      </c>
    </row>
    <row r="119" spans="2:65" s="1" customFormat="1" ht="27" x14ac:dyDescent="0.3">
      <c r="B119" s="40"/>
      <c r="D119" s="186" t="s">
        <v>135</v>
      </c>
      <c r="F119" s="187" t="s">
        <v>380</v>
      </c>
      <c r="I119" s="188"/>
      <c r="L119" s="40"/>
      <c r="M119" s="189"/>
      <c r="N119" s="41"/>
      <c r="O119" s="41"/>
      <c r="P119" s="41"/>
      <c r="Q119" s="41"/>
      <c r="R119" s="41"/>
      <c r="S119" s="41"/>
      <c r="T119" s="69"/>
      <c r="AT119" s="23" t="s">
        <v>135</v>
      </c>
      <c r="AU119" s="23" t="s">
        <v>82</v>
      </c>
    </row>
    <row r="120" spans="2:65" s="11" customFormat="1" x14ac:dyDescent="0.3">
      <c r="B120" s="191"/>
      <c r="D120" s="186" t="s">
        <v>138</v>
      </c>
      <c r="E120" s="200" t="s">
        <v>5</v>
      </c>
      <c r="F120" s="202" t="s">
        <v>381</v>
      </c>
      <c r="H120" s="203">
        <v>15883</v>
      </c>
      <c r="I120" s="196"/>
      <c r="L120" s="191"/>
      <c r="M120" s="197"/>
      <c r="N120" s="198"/>
      <c r="O120" s="198"/>
      <c r="P120" s="198"/>
      <c r="Q120" s="198"/>
      <c r="R120" s="198"/>
      <c r="S120" s="198"/>
      <c r="T120" s="199"/>
      <c r="AT120" s="200" t="s">
        <v>138</v>
      </c>
      <c r="AU120" s="200" t="s">
        <v>82</v>
      </c>
      <c r="AV120" s="11" t="s">
        <v>82</v>
      </c>
      <c r="AW120" s="11" t="s">
        <v>37</v>
      </c>
      <c r="AX120" s="11" t="s">
        <v>73</v>
      </c>
      <c r="AY120" s="200" t="s">
        <v>126</v>
      </c>
    </row>
    <row r="121" spans="2:65" s="11" customFormat="1" x14ac:dyDescent="0.3">
      <c r="B121" s="191"/>
      <c r="D121" s="186" t="s">
        <v>138</v>
      </c>
      <c r="E121" s="200" t="s">
        <v>5</v>
      </c>
      <c r="F121" s="202" t="s">
        <v>382</v>
      </c>
      <c r="H121" s="203">
        <v>5294</v>
      </c>
      <c r="I121" s="196"/>
      <c r="L121" s="191"/>
      <c r="M121" s="197"/>
      <c r="N121" s="198"/>
      <c r="O121" s="198"/>
      <c r="P121" s="198"/>
      <c r="Q121" s="198"/>
      <c r="R121" s="198"/>
      <c r="S121" s="198"/>
      <c r="T121" s="199"/>
      <c r="AT121" s="200" t="s">
        <v>138</v>
      </c>
      <c r="AU121" s="200" t="s">
        <v>82</v>
      </c>
      <c r="AV121" s="11" t="s">
        <v>82</v>
      </c>
      <c r="AW121" s="11" t="s">
        <v>37</v>
      </c>
      <c r="AX121" s="11" t="s">
        <v>73</v>
      </c>
      <c r="AY121" s="200" t="s">
        <v>126</v>
      </c>
    </row>
    <row r="122" spans="2:65" s="13" customFormat="1" x14ac:dyDescent="0.3">
      <c r="B122" s="226"/>
      <c r="D122" s="192" t="s">
        <v>138</v>
      </c>
      <c r="E122" s="227" t="s">
        <v>5</v>
      </c>
      <c r="F122" s="228" t="s">
        <v>383</v>
      </c>
      <c r="H122" s="229">
        <v>21177</v>
      </c>
      <c r="I122" s="230"/>
      <c r="L122" s="226"/>
      <c r="M122" s="231"/>
      <c r="N122" s="232"/>
      <c r="O122" s="232"/>
      <c r="P122" s="232"/>
      <c r="Q122" s="232"/>
      <c r="R122" s="232"/>
      <c r="S122" s="232"/>
      <c r="T122" s="233"/>
      <c r="AT122" s="234" t="s">
        <v>138</v>
      </c>
      <c r="AU122" s="234" t="s">
        <v>82</v>
      </c>
      <c r="AV122" s="13" t="s">
        <v>133</v>
      </c>
      <c r="AW122" s="13" t="s">
        <v>37</v>
      </c>
      <c r="AX122" s="13" t="s">
        <v>24</v>
      </c>
      <c r="AY122" s="234" t="s">
        <v>126</v>
      </c>
    </row>
    <row r="123" spans="2:65" s="1" customFormat="1" ht="22.5" customHeight="1" x14ac:dyDescent="0.3">
      <c r="B123" s="173"/>
      <c r="C123" s="174" t="s">
        <v>190</v>
      </c>
      <c r="D123" s="174" t="s">
        <v>129</v>
      </c>
      <c r="E123" s="175" t="s">
        <v>384</v>
      </c>
      <c r="F123" s="176" t="s">
        <v>385</v>
      </c>
      <c r="G123" s="177" t="s">
        <v>363</v>
      </c>
      <c r="H123" s="178">
        <v>10588.5</v>
      </c>
      <c r="I123" s="179"/>
      <c r="J123" s="180">
        <f>ROUND(I123*H123,2)</f>
        <v>0</v>
      </c>
      <c r="K123" s="176" t="s">
        <v>198</v>
      </c>
      <c r="L123" s="40"/>
      <c r="M123" s="181" t="s">
        <v>5</v>
      </c>
      <c r="N123" s="182" t="s">
        <v>44</v>
      </c>
      <c r="O123" s="41"/>
      <c r="P123" s="183">
        <f>O123*H123</f>
        <v>0</v>
      </c>
      <c r="Q123" s="183">
        <v>0</v>
      </c>
      <c r="R123" s="183">
        <f>Q123*H123</f>
        <v>0</v>
      </c>
      <c r="S123" s="183">
        <v>0</v>
      </c>
      <c r="T123" s="184">
        <f>S123*H123</f>
        <v>0</v>
      </c>
      <c r="AR123" s="23" t="s">
        <v>133</v>
      </c>
      <c r="AT123" s="23" t="s">
        <v>129</v>
      </c>
      <c r="AU123" s="23" t="s">
        <v>82</v>
      </c>
      <c r="AY123" s="23" t="s">
        <v>126</v>
      </c>
      <c r="BE123" s="185">
        <f>IF(N123="základní",J123,0)</f>
        <v>0</v>
      </c>
      <c r="BF123" s="185">
        <f>IF(N123="snížená",J123,0)</f>
        <v>0</v>
      </c>
      <c r="BG123" s="185">
        <f>IF(N123="zákl. přenesená",J123,0)</f>
        <v>0</v>
      </c>
      <c r="BH123" s="185">
        <f>IF(N123="sníž. přenesená",J123,0)</f>
        <v>0</v>
      </c>
      <c r="BI123" s="185">
        <f>IF(N123="nulová",J123,0)</f>
        <v>0</v>
      </c>
      <c r="BJ123" s="23" t="s">
        <v>24</v>
      </c>
      <c r="BK123" s="185">
        <f>ROUND(I123*H123,2)</f>
        <v>0</v>
      </c>
      <c r="BL123" s="23" t="s">
        <v>133</v>
      </c>
      <c r="BM123" s="23" t="s">
        <v>386</v>
      </c>
    </row>
    <row r="124" spans="2:65" s="1" customFormat="1" ht="40.5" x14ac:dyDescent="0.3">
      <c r="B124" s="40"/>
      <c r="D124" s="186" t="s">
        <v>135</v>
      </c>
      <c r="F124" s="187" t="s">
        <v>387</v>
      </c>
      <c r="I124" s="188"/>
      <c r="L124" s="40"/>
      <c r="M124" s="189"/>
      <c r="N124" s="41"/>
      <c r="O124" s="41"/>
      <c r="P124" s="41"/>
      <c r="Q124" s="41"/>
      <c r="R124" s="41"/>
      <c r="S124" s="41"/>
      <c r="T124" s="69"/>
      <c r="AT124" s="23" t="s">
        <v>135</v>
      </c>
      <c r="AU124" s="23" t="s">
        <v>82</v>
      </c>
    </row>
    <row r="125" spans="2:65" s="11" customFormat="1" x14ac:dyDescent="0.3">
      <c r="B125" s="191"/>
      <c r="D125" s="192" t="s">
        <v>138</v>
      </c>
      <c r="E125" s="193" t="s">
        <v>5</v>
      </c>
      <c r="F125" s="194" t="s">
        <v>388</v>
      </c>
      <c r="H125" s="195">
        <v>10588.5</v>
      </c>
      <c r="I125" s="196"/>
      <c r="L125" s="191"/>
      <c r="M125" s="197"/>
      <c r="N125" s="198"/>
      <c r="O125" s="198"/>
      <c r="P125" s="198"/>
      <c r="Q125" s="198"/>
      <c r="R125" s="198"/>
      <c r="S125" s="198"/>
      <c r="T125" s="199"/>
      <c r="AT125" s="200" t="s">
        <v>138</v>
      </c>
      <c r="AU125" s="200" t="s">
        <v>82</v>
      </c>
      <c r="AV125" s="11" t="s">
        <v>82</v>
      </c>
      <c r="AW125" s="11" t="s">
        <v>37</v>
      </c>
      <c r="AX125" s="11" t="s">
        <v>24</v>
      </c>
      <c r="AY125" s="200" t="s">
        <v>126</v>
      </c>
    </row>
    <row r="126" spans="2:65" s="1" customFormat="1" ht="22.5" customHeight="1" x14ac:dyDescent="0.3">
      <c r="B126" s="173"/>
      <c r="C126" s="174" t="s">
        <v>195</v>
      </c>
      <c r="D126" s="174" t="s">
        <v>129</v>
      </c>
      <c r="E126" s="175" t="s">
        <v>389</v>
      </c>
      <c r="F126" s="176" t="s">
        <v>390</v>
      </c>
      <c r="G126" s="177" t="s">
        <v>363</v>
      </c>
      <c r="H126" s="178">
        <v>84.64</v>
      </c>
      <c r="I126" s="179"/>
      <c r="J126" s="180">
        <f>ROUND(I126*H126,2)</f>
        <v>0</v>
      </c>
      <c r="K126" s="176" t="s">
        <v>198</v>
      </c>
      <c r="L126" s="40"/>
      <c r="M126" s="181" t="s">
        <v>5</v>
      </c>
      <c r="N126" s="182" t="s">
        <v>44</v>
      </c>
      <c r="O126" s="41"/>
      <c r="P126" s="183">
        <f>O126*H126</f>
        <v>0</v>
      </c>
      <c r="Q126" s="183">
        <v>0</v>
      </c>
      <c r="R126" s="183">
        <f>Q126*H126</f>
        <v>0</v>
      </c>
      <c r="S126" s="183">
        <v>0</v>
      </c>
      <c r="T126" s="184">
        <f>S126*H126</f>
        <v>0</v>
      </c>
      <c r="AR126" s="23" t="s">
        <v>133</v>
      </c>
      <c r="AT126" s="23" t="s">
        <v>129</v>
      </c>
      <c r="AU126" s="23" t="s">
        <v>82</v>
      </c>
      <c r="AY126" s="23" t="s">
        <v>126</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133</v>
      </c>
      <c r="BM126" s="23" t="s">
        <v>391</v>
      </c>
    </row>
    <row r="127" spans="2:65" s="1" customFormat="1" ht="27" x14ac:dyDescent="0.3">
      <c r="B127" s="40"/>
      <c r="D127" s="186" t="s">
        <v>135</v>
      </c>
      <c r="F127" s="187" t="s">
        <v>392</v>
      </c>
      <c r="I127" s="188"/>
      <c r="L127" s="40"/>
      <c r="M127" s="189"/>
      <c r="N127" s="41"/>
      <c r="O127" s="41"/>
      <c r="P127" s="41"/>
      <c r="Q127" s="41"/>
      <c r="R127" s="41"/>
      <c r="S127" s="41"/>
      <c r="T127" s="69"/>
      <c r="AT127" s="23" t="s">
        <v>135</v>
      </c>
      <c r="AU127" s="23" t="s">
        <v>82</v>
      </c>
    </row>
    <row r="128" spans="2:65" s="11" customFormat="1" x14ac:dyDescent="0.3">
      <c r="B128" s="191"/>
      <c r="D128" s="192" t="s">
        <v>138</v>
      </c>
      <c r="E128" s="193" t="s">
        <v>5</v>
      </c>
      <c r="F128" s="194" t="s">
        <v>393</v>
      </c>
      <c r="H128" s="195">
        <v>84.64</v>
      </c>
      <c r="I128" s="196"/>
      <c r="L128" s="191"/>
      <c r="M128" s="197"/>
      <c r="N128" s="198"/>
      <c r="O128" s="198"/>
      <c r="P128" s="198"/>
      <c r="Q128" s="198"/>
      <c r="R128" s="198"/>
      <c r="S128" s="198"/>
      <c r="T128" s="199"/>
      <c r="AT128" s="200" t="s">
        <v>138</v>
      </c>
      <c r="AU128" s="200" t="s">
        <v>82</v>
      </c>
      <c r="AV128" s="11" t="s">
        <v>82</v>
      </c>
      <c r="AW128" s="11" t="s">
        <v>37</v>
      </c>
      <c r="AX128" s="11" t="s">
        <v>24</v>
      </c>
      <c r="AY128" s="200" t="s">
        <v>126</v>
      </c>
    </row>
    <row r="129" spans="2:65" s="1" customFormat="1" ht="22.5" customHeight="1" x14ac:dyDescent="0.3">
      <c r="B129" s="173"/>
      <c r="C129" s="174" t="s">
        <v>203</v>
      </c>
      <c r="D129" s="174" t="s">
        <v>129</v>
      </c>
      <c r="E129" s="175" t="s">
        <v>394</v>
      </c>
      <c r="F129" s="176" t="s">
        <v>395</v>
      </c>
      <c r="G129" s="177" t="s">
        <v>363</v>
      </c>
      <c r="H129" s="178">
        <v>42.32</v>
      </c>
      <c r="I129" s="179"/>
      <c r="J129" s="180">
        <f>ROUND(I129*H129,2)</f>
        <v>0</v>
      </c>
      <c r="K129" s="176" t="s">
        <v>198</v>
      </c>
      <c r="L129" s="40"/>
      <c r="M129" s="181" t="s">
        <v>5</v>
      </c>
      <c r="N129" s="182" t="s">
        <v>44</v>
      </c>
      <c r="O129" s="41"/>
      <c r="P129" s="183">
        <f>O129*H129</f>
        <v>0</v>
      </c>
      <c r="Q129" s="183">
        <v>0</v>
      </c>
      <c r="R129" s="183">
        <f>Q129*H129</f>
        <v>0</v>
      </c>
      <c r="S129" s="183">
        <v>0</v>
      </c>
      <c r="T129" s="184">
        <f>S129*H129</f>
        <v>0</v>
      </c>
      <c r="AR129" s="23" t="s">
        <v>133</v>
      </c>
      <c r="AT129" s="23" t="s">
        <v>129</v>
      </c>
      <c r="AU129" s="23" t="s">
        <v>82</v>
      </c>
      <c r="AY129" s="23" t="s">
        <v>126</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133</v>
      </c>
      <c r="BM129" s="23" t="s">
        <v>396</v>
      </c>
    </row>
    <row r="130" spans="2:65" s="1" customFormat="1" ht="27" x14ac:dyDescent="0.3">
      <c r="B130" s="40"/>
      <c r="D130" s="186" t="s">
        <v>135</v>
      </c>
      <c r="F130" s="187" t="s">
        <v>397</v>
      </c>
      <c r="I130" s="188"/>
      <c r="L130" s="40"/>
      <c r="M130" s="189"/>
      <c r="N130" s="41"/>
      <c r="O130" s="41"/>
      <c r="P130" s="41"/>
      <c r="Q130" s="41"/>
      <c r="R130" s="41"/>
      <c r="S130" s="41"/>
      <c r="T130" s="69"/>
      <c r="AT130" s="23" t="s">
        <v>135</v>
      </c>
      <c r="AU130" s="23" t="s">
        <v>82</v>
      </c>
    </row>
    <row r="131" spans="2:65" s="11" customFormat="1" x14ac:dyDescent="0.3">
      <c r="B131" s="191"/>
      <c r="D131" s="192" t="s">
        <v>138</v>
      </c>
      <c r="E131" s="193" t="s">
        <v>5</v>
      </c>
      <c r="F131" s="194" t="s">
        <v>398</v>
      </c>
      <c r="H131" s="195">
        <v>42.32</v>
      </c>
      <c r="I131" s="196"/>
      <c r="L131" s="191"/>
      <c r="M131" s="197"/>
      <c r="N131" s="198"/>
      <c r="O131" s="198"/>
      <c r="P131" s="198"/>
      <c r="Q131" s="198"/>
      <c r="R131" s="198"/>
      <c r="S131" s="198"/>
      <c r="T131" s="199"/>
      <c r="AT131" s="200" t="s">
        <v>138</v>
      </c>
      <c r="AU131" s="200" t="s">
        <v>82</v>
      </c>
      <c r="AV131" s="11" t="s">
        <v>82</v>
      </c>
      <c r="AW131" s="11" t="s">
        <v>37</v>
      </c>
      <c r="AX131" s="11" t="s">
        <v>24</v>
      </c>
      <c r="AY131" s="200" t="s">
        <v>126</v>
      </c>
    </row>
    <row r="132" spans="2:65" s="1" customFormat="1" ht="22.5" customHeight="1" x14ac:dyDescent="0.3">
      <c r="B132" s="173"/>
      <c r="C132" s="174" t="s">
        <v>210</v>
      </c>
      <c r="D132" s="174" t="s">
        <v>129</v>
      </c>
      <c r="E132" s="175" t="s">
        <v>399</v>
      </c>
      <c r="F132" s="176" t="s">
        <v>400</v>
      </c>
      <c r="G132" s="177" t="s">
        <v>363</v>
      </c>
      <c r="H132" s="178">
        <v>280</v>
      </c>
      <c r="I132" s="179"/>
      <c r="J132" s="180">
        <f>ROUND(I132*H132,2)</f>
        <v>0</v>
      </c>
      <c r="K132" s="176" t="s">
        <v>198</v>
      </c>
      <c r="L132" s="40"/>
      <c r="M132" s="181" t="s">
        <v>5</v>
      </c>
      <c r="N132" s="182" t="s">
        <v>44</v>
      </c>
      <c r="O132" s="41"/>
      <c r="P132" s="183">
        <f>O132*H132</f>
        <v>0</v>
      </c>
      <c r="Q132" s="183">
        <v>0</v>
      </c>
      <c r="R132" s="183">
        <f>Q132*H132</f>
        <v>0</v>
      </c>
      <c r="S132" s="183">
        <v>0</v>
      </c>
      <c r="T132" s="184">
        <f>S132*H132</f>
        <v>0</v>
      </c>
      <c r="AR132" s="23" t="s">
        <v>133</v>
      </c>
      <c r="AT132" s="23" t="s">
        <v>129</v>
      </c>
      <c r="AU132" s="23" t="s">
        <v>82</v>
      </c>
      <c r="AY132" s="23" t="s">
        <v>126</v>
      </c>
      <c r="BE132" s="185">
        <f>IF(N132="základní",J132,0)</f>
        <v>0</v>
      </c>
      <c r="BF132" s="185">
        <f>IF(N132="snížená",J132,0)</f>
        <v>0</v>
      </c>
      <c r="BG132" s="185">
        <f>IF(N132="zákl. přenesená",J132,0)</f>
        <v>0</v>
      </c>
      <c r="BH132" s="185">
        <f>IF(N132="sníž. přenesená",J132,0)</f>
        <v>0</v>
      </c>
      <c r="BI132" s="185">
        <f>IF(N132="nulová",J132,0)</f>
        <v>0</v>
      </c>
      <c r="BJ132" s="23" t="s">
        <v>24</v>
      </c>
      <c r="BK132" s="185">
        <f>ROUND(I132*H132,2)</f>
        <v>0</v>
      </c>
      <c r="BL132" s="23" t="s">
        <v>133</v>
      </c>
      <c r="BM132" s="23" t="s">
        <v>401</v>
      </c>
    </row>
    <row r="133" spans="2:65" s="1" customFormat="1" ht="27" x14ac:dyDescent="0.3">
      <c r="B133" s="40"/>
      <c r="D133" s="186" t="s">
        <v>135</v>
      </c>
      <c r="F133" s="187" t="s">
        <v>402</v>
      </c>
      <c r="I133" s="188"/>
      <c r="L133" s="40"/>
      <c r="M133" s="189"/>
      <c r="N133" s="41"/>
      <c r="O133" s="41"/>
      <c r="P133" s="41"/>
      <c r="Q133" s="41"/>
      <c r="R133" s="41"/>
      <c r="S133" s="41"/>
      <c r="T133" s="69"/>
      <c r="AT133" s="23" t="s">
        <v>135</v>
      </c>
      <c r="AU133" s="23" t="s">
        <v>82</v>
      </c>
    </row>
    <row r="134" spans="2:65" s="11" customFormat="1" x14ac:dyDescent="0.3">
      <c r="B134" s="191"/>
      <c r="D134" s="192" t="s">
        <v>138</v>
      </c>
      <c r="E134" s="193" t="s">
        <v>5</v>
      </c>
      <c r="F134" s="194" t="s">
        <v>403</v>
      </c>
      <c r="H134" s="195">
        <v>280</v>
      </c>
      <c r="I134" s="196"/>
      <c r="L134" s="191"/>
      <c r="M134" s="197"/>
      <c r="N134" s="198"/>
      <c r="O134" s="198"/>
      <c r="P134" s="198"/>
      <c r="Q134" s="198"/>
      <c r="R134" s="198"/>
      <c r="S134" s="198"/>
      <c r="T134" s="199"/>
      <c r="AT134" s="200" t="s">
        <v>138</v>
      </c>
      <c r="AU134" s="200" t="s">
        <v>82</v>
      </c>
      <c r="AV134" s="11" t="s">
        <v>82</v>
      </c>
      <c r="AW134" s="11" t="s">
        <v>37</v>
      </c>
      <c r="AX134" s="11" t="s">
        <v>24</v>
      </c>
      <c r="AY134" s="200" t="s">
        <v>126</v>
      </c>
    </row>
    <row r="135" spans="2:65" s="1" customFormat="1" ht="22.5" customHeight="1" x14ac:dyDescent="0.3">
      <c r="B135" s="173"/>
      <c r="C135" s="174" t="s">
        <v>11</v>
      </c>
      <c r="D135" s="174" t="s">
        <v>129</v>
      </c>
      <c r="E135" s="175" t="s">
        <v>404</v>
      </c>
      <c r="F135" s="176" t="s">
        <v>405</v>
      </c>
      <c r="G135" s="177" t="s">
        <v>363</v>
      </c>
      <c r="H135" s="178">
        <v>140</v>
      </c>
      <c r="I135" s="179"/>
      <c r="J135" s="180">
        <f>ROUND(I135*H135,2)</f>
        <v>0</v>
      </c>
      <c r="K135" s="176" t="s">
        <v>198</v>
      </c>
      <c r="L135" s="40"/>
      <c r="M135" s="181" t="s">
        <v>5</v>
      </c>
      <c r="N135" s="182" t="s">
        <v>44</v>
      </c>
      <c r="O135" s="41"/>
      <c r="P135" s="183">
        <f>O135*H135</f>
        <v>0</v>
      </c>
      <c r="Q135" s="183">
        <v>0</v>
      </c>
      <c r="R135" s="183">
        <f>Q135*H135</f>
        <v>0</v>
      </c>
      <c r="S135" s="183">
        <v>0</v>
      </c>
      <c r="T135" s="184">
        <f>S135*H135</f>
        <v>0</v>
      </c>
      <c r="AR135" s="23" t="s">
        <v>133</v>
      </c>
      <c r="AT135" s="23" t="s">
        <v>129</v>
      </c>
      <c r="AU135" s="23" t="s">
        <v>82</v>
      </c>
      <c r="AY135" s="23" t="s">
        <v>126</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133</v>
      </c>
      <c r="BM135" s="23" t="s">
        <v>406</v>
      </c>
    </row>
    <row r="136" spans="2:65" s="1" customFormat="1" ht="27" x14ac:dyDescent="0.3">
      <c r="B136" s="40"/>
      <c r="D136" s="186" t="s">
        <v>135</v>
      </c>
      <c r="F136" s="187" t="s">
        <v>407</v>
      </c>
      <c r="I136" s="188"/>
      <c r="L136" s="40"/>
      <c r="M136" s="189"/>
      <c r="N136" s="41"/>
      <c r="O136" s="41"/>
      <c r="P136" s="41"/>
      <c r="Q136" s="41"/>
      <c r="R136" s="41"/>
      <c r="S136" s="41"/>
      <c r="T136" s="69"/>
      <c r="AT136" s="23" t="s">
        <v>135</v>
      </c>
      <c r="AU136" s="23" t="s">
        <v>82</v>
      </c>
    </row>
    <row r="137" spans="2:65" s="11" customFormat="1" x14ac:dyDescent="0.3">
      <c r="B137" s="191"/>
      <c r="D137" s="192" t="s">
        <v>138</v>
      </c>
      <c r="E137" s="193" t="s">
        <v>5</v>
      </c>
      <c r="F137" s="194" t="s">
        <v>408</v>
      </c>
      <c r="H137" s="195">
        <v>140</v>
      </c>
      <c r="I137" s="196"/>
      <c r="L137" s="191"/>
      <c r="M137" s="197"/>
      <c r="N137" s="198"/>
      <c r="O137" s="198"/>
      <c r="P137" s="198"/>
      <c r="Q137" s="198"/>
      <c r="R137" s="198"/>
      <c r="S137" s="198"/>
      <c r="T137" s="199"/>
      <c r="AT137" s="200" t="s">
        <v>138</v>
      </c>
      <c r="AU137" s="200" t="s">
        <v>82</v>
      </c>
      <c r="AV137" s="11" t="s">
        <v>82</v>
      </c>
      <c r="AW137" s="11" t="s">
        <v>37</v>
      </c>
      <c r="AX137" s="11" t="s">
        <v>24</v>
      </c>
      <c r="AY137" s="200" t="s">
        <v>126</v>
      </c>
    </row>
    <row r="138" spans="2:65" s="1" customFormat="1" ht="22.5" customHeight="1" x14ac:dyDescent="0.3">
      <c r="B138" s="173"/>
      <c r="C138" s="174" t="s">
        <v>223</v>
      </c>
      <c r="D138" s="174" t="s">
        <v>129</v>
      </c>
      <c r="E138" s="175" t="s">
        <v>409</v>
      </c>
      <c r="F138" s="176" t="s">
        <v>410</v>
      </c>
      <c r="G138" s="177" t="s">
        <v>363</v>
      </c>
      <c r="H138" s="178">
        <v>28.16</v>
      </c>
      <c r="I138" s="179"/>
      <c r="J138" s="180">
        <f>ROUND(I138*H138,2)</f>
        <v>0</v>
      </c>
      <c r="K138" s="176" t="s">
        <v>198</v>
      </c>
      <c r="L138" s="40"/>
      <c r="M138" s="181" t="s">
        <v>5</v>
      </c>
      <c r="N138" s="182" t="s">
        <v>44</v>
      </c>
      <c r="O138" s="41"/>
      <c r="P138" s="183">
        <f>O138*H138</f>
        <v>0</v>
      </c>
      <c r="Q138" s="183">
        <v>0</v>
      </c>
      <c r="R138" s="183">
        <f>Q138*H138</f>
        <v>0</v>
      </c>
      <c r="S138" s="183">
        <v>0</v>
      </c>
      <c r="T138" s="184">
        <f>S138*H138</f>
        <v>0</v>
      </c>
      <c r="AR138" s="23" t="s">
        <v>133</v>
      </c>
      <c r="AT138" s="23" t="s">
        <v>129</v>
      </c>
      <c r="AU138" s="23" t="s">
        <v>82</v>
      </c>
      <c r="AY138" s="23" t="s">
        <v>126</v>
      </c>
      <c r="BE138" s="185">
        <f>IF(N138="základní",J138,0)</f>
        <v>0</v>
      </c>
      <c r="BF138" s="185">
        <f>IF(N138="snížená",J138,0)</f>
        <v>0</v>
      </c>
      <c r="BG138" s="185">
        <f>IF(N138="zákl. přenesená",J138,0)</f>
        <v>0</v>
      </c>
      <c r="BH138" s="185">
        <f>IF(N138="sníž. přenesená",J138,0)</f>
        <v>0</v>
      </c>
      <c r="BI138" s="185">
        <f>IF(N138="nulová",J138,0)</f>
        <v>0</v>
      </c>
      <c r="BJ138" s="23" t="s">
        <v>24</v>
      </c>
      <c r="BK138" s="185">
        <f>ROUND(I138*H138,2)</f>
        <v>0</v>
      </c>
      <c r="BL138" s="23" t="s">
        <v>133</v>
      </c>
      <c r="BM138" s="23" t="s">
        <v>411</v>
      </c>
    </row>
    <row r="139" spans="2:65" s="1" customFormat="1" ht="27" x14ac:dyDescent="0.3">
      <c r="B139" s="40"/>
      <c r="D139" s="186" t="s">
        <v>135</v>
      </c>
      <c r="F139" s="187" t="s">
        <v>412</v>
      </c>
      <c r="I139" s="188"/>
      <c r="L139" s="40"/>
      <c r="M139" s="189"/>
      <c r="N139" s="41"/>
      <c r="O139" s="41"/>
      <c r="P139" s="41"/>
      <c r="Q139" s="41"/>
      <c r="R139" s="41"/>
      <c r="S139" s="41"/>
      <c r="T139" s="69"/>
      <c r="AT139" s="23" t="s">
        <v>135</v>
      </c>
      <c r="AU139" s="23" t="s">
        <v>82</v>
      </c>
    </row>
    <row r="140" spans="2:65" s="11" customFormat="1" x14ac:dyDescent="0.3">
      <c r="B140" s="191"/>
      <c r="D140" s="192" t="s">
        <v>138</v>
      </c>
      <c r="E140" s="193" t="s">
        <v>5</v>
      </c>
      <c r="F140" s="194" t="s">
        <v>413</v>
      </c>
      <c r="H140" s="195">
        <v>28.16</v>
      </c>
      <c r="I140" s="196"/>
      <c r="L140" s="191"/>
      <c r="M140" s="197"/>
      <c r="N140" s="198"/>
      <c r="O140" s="198"/>
      <c r="P140" s="198"/>
      <c r="Q140" s="198"/>
      <c r="R140" s="198"/>
      <c r="S140" s="198"/>
      <c r="T140" s="199"/>
      <c r="AT140" s="200" t="s">
        <v>138</v>
      </c>
      <c r="AU140" s="200" t="s">
        <v>82</v>
      </c>
      <c r="AV140" s="11" t="s">
        <v>82</v>
      </c>
      <c r="AW140" s="11" t="s">
        <v>37</v>
      </c>
      <c r="AX140" s="11" t="s">
        <v>24</v>
      </c>
      <c r="AY140" s="200" t="s">
        <v>126</v>
      </c>
    </row>
    <row r="141" spans="2:65" s="1" customFormat="1" ht="22.5" customHeight="1" x14ac:dyDescent="0.3">
      <c r="B141" s="173"/>
      <c r="C141" s="174" t="s">
        <v>229</v>
      </c>
      <c r="D141" s="174" t="s">
        <v>129</v>
      </c>
      <c r="E141" s="175" t="s">
        <v>414</v>
      </c>
      <c r="F141" s="176" t="s">
        <v>415</v>
      </c>
      <c r="G141" s="177" t="s">
        <v>330</v>
      </c>
      <c r="H141" s="178">
        <v>4219</v>
      </c>
      <c r="I141" s="179"/>
      <c r="J141" s="180">
        <f>ROUND(I141*H141,2)</f>
        <v>0</v>
      </c>
      <c r="K141" s="176" t="s">
        <v>198</v>
      </c>
      <c r="L141" s="40"/>
      <c r="M141" s="181" t="s">
        <v>5</v>
      </c>
      <c r="N141" s="182" t="s">
        <v>44</v>
      </c>
      <c r="O141" s="41"/>
      <c r="P141" s="183">
        <f>O141*H141</f>
        <v>0</v>
      </c>
      <c r="Q141" s="183">
        <v>1.3999999999999999E-4</v>
      </c>
      <c r="R141" s="183">
        <f>Q141*H141</f>
        <v>0.59065999999999996</v>
      </c>
      <c r="S141" s="183">
        <v>0</v>
      </c>
      <c r="T141" s="184">
        <f>S141*H141</f>
        <v>0</v>
      </c>
      <c r="AR141" s="23" t="s">
        <v>133</v>
      </c>
      <c r="AT141" s="23" t="s">
        <v>129</v>
      </c>
      <c r="AU141" s="23" t="s">
        <v>82</v>
      </c>
      <c r="AY141" s="23" t="s">
        <v>126</v>
      </c>
      <c r="BE141" s="185">
        <f>IF(N141="základní",J141,0)</f>
        <v>0</v>
      </c>
      <c r="BF141" s="185">
        <f>IF(N141="snížená",J141,0)</f>
        <v>0</v>
      </c>
      <c r="BG141" s="185">
        <f>IF(N141="zákl. přenesená",J141,0)</f>
        <v>0</v>
      </c>
      <c r="BH141" s="185">
        <f>IF(N141="sníž. přenesená",J141,0)</f>
        <v>0</v>
      </c>
      <c r="BI141" s="185">
        <f>IF(N141="nulová",J141,0)</f>
        <v>0</v>
      </c>
      <c r="BJ141" s="23" t="s">
        <v>24</v>
      </c>
      <c r="BK141" s="185">
        <f>ROUND(I141*H141,2)</f>
        <v>0</v>
      </c>
      <c r="BL141" s="23" t="s">
        <v>133</v>
      </c>
      <c r="BM141" s="23" t="s">
        <v>416</v>
      </c>
    </row>
    <row r="142" spans="2:65" s="1" customFormat="1" ht="27" x14ac:dyDescent="0.3">
      <c r="B142" s="40"/>
      <c r="D142" s="186" t="s">
        <v>135</v>
      </c>
      <c r="F142" s="187" t="s">
        <v>417</v>
      </c>
      <c r="I142" s="188"/>
      <c r="L142" s="40"/>
      <c r="M142" s="189"/>
      <c r="N142" s="41"/>
      <c r="O142" s="41"/>
      <c r="P142" s="41"/>
      <c r="Q142" s="41"/>
      <c r="R142" s="41"/>
      <c r="S142" s="41"/>
      <c r="T142" s="69"/>
      <c r="AT142" s="23" t="s">
        <v>135</v>
      </c>
      <c r="AU142" s="23" t="s">
        <v>82</v>
      </c>
    </row>
    <row r="143" spans="2:65" s="11" customFormat="1" x14ac:dyDescent="0.3">
      <c r="B143" s="191"/>
      <c r="D143" s="192" t="s">
        <v>138</v>
      </c>
      <c r="E143" s="193" t="s">
        <v>5</v>
      </c>
      <c r="F143" s="194" t="s">
        <v>418</v>
      </c>
      <c r="H143" s="195">
        <v>4219</v>
      </c>
      <c r="I143" s="196"/>
      <c r="L143" s="191"/>
      <c r="M143" s="197"/>
      <c r="N143" s="198"/>
      <c r="O143" s="198"/>
      <c r="P143" s="198"/>
      <c r="Q143" s="198"/>
      <c r="R143" s="198"/>
      <c r="S143" s="198"/>
      <c r="T143" s="199"/>
      <c r="AT143" s="200" t="s">
        <v>138</v>
      </c>
      <c r="AU143" s="200" t="s">
        <v>82</v>
      </c>
      <c r="AV143" s="11" t="s">
        <v>82</v>
      </c>
      <c r="AW143" s="11" t="s">
        <v>37</v>
      </c>
      <c r="AX143" s="11" t="s">
        <v>24</v>
      </c>
      <c r="AY143" s="200" t="s">
        <v>126</v>
      </c>
    </row>
    <row r="144" spans="2:65" s="1" customFormat="1" ht="22.5" customHeight="1" x14ac:dyDescent="0.3">
      <c r="B144" s="173"/>
      <c r="C144" s="216" t="s">
        <v>235</v>
      </c>
      <c r="D144" s="216" t="s">
        <v>349</v>
      </c>
      <c r="E144" s="217" t="s">
        <v>419</v>
      </c>
      <c r="F144" s="218" t="s">
        <v>420</v>
      </c>
      <c r="G144" s="219" t="s">
        <v>330</v>
      </c>
      <c r="H144" s="220">
        <v>4851.8500000000004</v>
      </c>
      <c r="I144" s="221"/>
      <c r="J144" s="222">
        <f>ROUND(I144*H144,2)</f>
        <v>0</v>
      </c>
      <c r="K144" s="218" t="s">
        <v>198</v>
      </c>
      <c r="L144" s="223"/>
      <c r="M144" s="224" t="s">
        <v>5</v>
      </c>
      <c r="N144" s="225" t="s">
        <v>44</v>
      </c>
      <c r="O144" s="41"/>
      <c r="P144" s="183">
        <f>O144*H144</f>
        <v>0</v>
      </c>
      <c r="Q144" s="183">
        <v>3.2000000000000003E-4</v>
      </c>
      <c r="R144" s="183">
        <f>Q144*H144</f>
        <v>1.5525920000000002</v>
      </c>
      <c r="S144" s="183">
        <v>0</v>
      </c>
      <c r="T144" s="184">
        <f>S144*H144</f>
        <v>0</v>
      </c>
      <c r="AR144" s="23" t="s">
        <v>171</v>
      </c>
      <c r="AT144" s="23" t="s">
        <v>349</v>
      </c>
      <c r="AU144" s="23" t="s">
        <v>82</v>
      </c>
      <c r="AY144" s="23" t="s">
        <v>126</v>
      </c>
      <c r="BE144" s="185">
        <f>IF(N144="základní",J144,0)</f>
        <v>0</v>
      </c>
      <c r="BF144" s="185">
        <f>IF(N144="snížená",J144,0)</f>
        <v>0</v>
      </c>
      <c r="BG144" s="185">
        <f>IF(N144="zákl. přenesená",J144,0)</f>
        <v>0</v>
      </c>
      <c r="BH144" s="185">
        <f>IF(N144="sníž. přenesená",J144,0)</f>
        <v>0</v>
      </c>
      <c r="BI144" s="185">
        <f>IF(N144="nulová",J144,0)</f>
        <v>0</v>
      </c>
      <c r="BJ144" s="23" t="s">
        <v>24</v>
      </c>
      <c r="BK144" s="185">
        <f>ROUND(I144*H144,2)</f>
        <v>0</v>
      </c>
      <c r="BL144" s="23" t="s">
        <v>133</v>
      </c>
      <c r="BM144" s="23" t="s">
        <v>421</v>
      </c>
    </row>
    <row r="145" spans="2:65" s="1" customFormat="1" x14ac:dyDescent="0.3">
      <c r="B145" s="40"/>
      <c r="D145" s="186" t="s">
        <v>135</v>
      </c>
      <c r="F145" s="187" t="s">
        <v>422</v>
      </c>
      <c r="I145" s="188"/>
      <c r="L145" s="40"/>
      <c r="M145" s="189"/>
      <c r="N145" s="41"/>
      <c r="O145" s="41"/>
      <c r="P145" s="41"/>
      <c r="Q145" s="41"/>
      <c r="R145" s="41"/>
      <c r="S145" s="41"/>
      <c r="T145" s="69"/>
      <c r="AT145" s="23" t="s">
        <v>135</v>
      </c>
      <c r="AU145" s="23" t="s">
        <v>82</v>
      </c>
    </row>
    <row r="146" spans="2:65" s="11" customFormat="1" x14ac:dyDescent="0.3">
      <c r="B146" s="191"/>
      <c r="D146" s="192" t="s">
        <v>138</v>
      </c>
      <c r="F146" s="194" t="s">
        <v>423</v>
      </c>
      <c r="H146" s="195">
        <v>4851.8500000000004</v>
      </c>
      <c r="I146" s="196"/>
      <c r="L146" s="191"/>
      <c r="M146" s="197"/>
      <c r="N146" s="198"/>
      <c r="O146" s="198"/>
      <c r="P146" s="198"/>
      <c r="Q146" s="198"/>
      <c r="R146" s="198"/>
      <c r="S146" s="198"/>
      <c r="T146" s="199"/>
      <c r="AT146" s="200" t="s">
        <v>138</v>
      </c>
      <c r="AU146" s="200" t="s">
        <v>82</v>
      </c>
      <c r="AV146" s="11" t="s">
        <v>82</v>
      </c>
      <c r="AW146" s="11" t="s">
        <v>6</v>
      </c>
      <c r="AX146" s="11" t="s">
        <v>24</v>
      </c>
      <c r="AY146" s="200" t="s">
        <v>126</v>
      </c>
    </row>
    <row r="147" spans="2:65" s="1" customFormat="1" ht="22.5" customHeight="1" x14ac:dyDescent="0.3">
      <c r="B147" s="173"/>
      <c r="C147" s="174" t="s">
        <v>242</v>
      </c>
      <c r="D147" s="174" t="s">
        <v>129</v>
      </c>
      <c r="E147" s="175" t="s">
        <v>424</v>
      </c>
      <c r="F147" s="176" t="s">
        <v>425</v>
      </c>
      <c r="G147" s="177" t="s">
        <v>330</v>
      </c>
      <c r="H147" s="178">
        <v>2825</v>
      </c>
      <c r="I147" s="179"/>
      <c r="J147" s="180">
        <f>ROUND(I147*H147,2)</f>
        <v>0</v>
      </c>
      <c r="K147" s="176" t="s">
        <v>198</v>
      </c>
      <c r="L147" s="40"/>
      <c r="M147" s="181" t="s">
        <v>5</v>
      </c>
      <c r="N147" s="182" t="s">
        <v>44</v>
      </c>
      <c r="O147" s="41"/>
      <c r="P147" s="183">
        <f>O147*H147</f>
        <v>0</v>
      </c>
      <c r="Q147" s="183">
        <v>0</v>
      </c>
      <c r="R147" s="183">
        <f>Q147*H147</f>
        <v>0</v>
      </c>
      <c r="S147" s="183">
        <v>0</v>
      </c>
      <c r="T147" s="184">
        <f>S147*H147</f>
        <v>0</v>
      </c>
      <c r="AR147" s="23" t="s">
        <v>133</v>
      </c>
      <c r="AT147" s="23" t="s">
        <v>129</v>
      </c>
      <c r="AU147" s="23" t="s">
        <v>82</v>
      </c>
      <c r="AY147" s="23" t="s">
        <v>126</v>
      </c>
      <c r="BE147" s="185">
        <f>IF(N147="základní",J147,0)</f>
        <v>0</v>
      </c>
      <c r="BF147" s="185">
        <f>IF(N147="snížená",J147,0)</f>
        <v>0</v>
      </c>
      <c r="BG147" s="185">
        <f>IF(N147="zákl. přenesená",J147,0)</f>
        <v>0</v>
      </c>
      <c r="BH147" s="185">
        <f>IF(N147="sníž. přenesená",J147,0)</f>
        <v>0</v>
      </c>
      <c r="BI147" s="185">
        <f>IF(N147="nulová",J147,0)</f>
        <v>0</v>
      </c>
      <c r="BJ147" s="23" t="s">
        <v>24</v>
      </c>
      <c r="BK147" s="185">
        <f>ROUND(I147*H147,2)</f>
        <v>0</v>
      </c>
      <c r="BL147" s="23" t="s">
        <v>133</v>
      </c>
      <c r="BM147" s="23" t="s">
        <v>426</v>
      </c>
    </row>
    <row r="148" spans="2:65" s="1" customFormat="1" ht="27" x14ac:dyDescent="0.3">
      <c r="B148" s="40"/>
      <c r="D148" s="192" t="s">
        <v>135</v>
      </c>
      <c r="F148" s="215" t="s">
        <v>427</v>
      </c>
      <c r="I148" s="188"/>
      <c r="L148" s="40"/>
      <c r="M148" s="189"/>
      <c r="N148" s="41"/>
      <c r="O148" s="41"/>
      <c r="P148" s="41"/>
      <c r="Q148" s="41"/>
      <c r="R148" s="41"/>
      <c r="S148" s="41"/>
      <c r="T148" s="69"/>
      <c r="AT148" s="23" t="s">
        <v>135</v>
      </c>
      <c r="AU148" s="23" t="s">
        <v>82</v>
      </c>
    </row>
    <row r="149" spans="2:65" s="1" customFormat="1" ht="22.5" customHeight="1" x14ac:dyDescent="0.3">
      <c r="B149" s="173"/>
      <c r="C149" s="174" t="s">
        <v>428</v>
      </c>
      <c r="D149" s="174" t="s">
        <v>129</v>
      </c>
      <c r="E149" s="175" t="s">
        <v>429</v>
      </c>
      <c r="F149" s="176" t="s">
        <v>430</v>
      </c>
      <c r="G149" s="177" t="s">
        <v>363</v>
      </c>
      <c r="H149" s="178">
        <v>31766</v>
      </c>
      <c r="I149" s="179"/>
      <c r="J149" s="180">
        <f>ROUND(I149*H149,2)</f>
        <v>0</v>
      </c>
      <c r="K149" s="176" t="s">
        <v>198</v>
      </c>
      <c r="L149" s="40"/>
      <c r="M149" s="181" t="s">
        <v>5</v>
      </c>
      <c r="N149" s="182" t="s">
        <v>44</v>
      </c>
      <c r="O149" s="41"/>
      <c r="P149" s="183">
        <f>O149*H149</f>
        <v>0</v>
      </c>
      <c r="Q149" s="183">
        <v>0</v>
      </c>
      <c r="R149" s="183">
        <f>Q149*H149</f>
        <v>0</v>
      </c>
      <c r="S149" s="183">
        <v>0</v>
      </c>
      <c r="T149" s="184">
        <f>S149*H149</f>
        <v>0</v>
      </c>
      <c r="AR149" s="23" t="s">
        <v>133</v>
      </c>
      <c r="AT149" s="23" t="s">
        <v>129</v>
      </c>
      <c r="AU149" s="23" t="s">
        <v>82</v>
      </c>
      <c r="AY149" s="23" t="s">
        <v>126</v>
      </c>
      <c r="BE149" s="185">
        <f>IF(N149="základní",J149,0)</f>
        <v>0</v>
      </c>
      <c r="BF149" s="185">
        <f>IF(N149="snížená",J149,0)</f>
        <v>0</v>
      </c>
      <c r="BG149" s="185">
        <f>IF(N149="zákl. přenesená",J149,0)</f>
        <v>0</v>
      </c>
      <c r="BH149" s="185">
        <f>IF(N149="sníž. přenesená",J149,0)</f>
        <v>0</v>
      </c>
      <c r="BI149" s="185">
        <f>IF(N149="nulová",J149,0)</f>
        <v>0</v>
      </c>
      <c r="BJ149" s="23" t="s">
        <v>24</v>
      </c>
      <c r="BK149" s="185">
        <f>ROUND(I149*H149,2)</f>
        <v>0</v>
      </c>
      <c r="BL149" s="23" t="s">
        <v>133</v>
      </c>
      <c r="BM149" s="23" t="s">
        <v>431</v>
      </c>
    </row>
    <row r="150" spans="2:65" s="1" customFormat="1" ht="40.5" x14ac:dyDescent="0.3">
      <c r="B150" s="40"/>
      <c r="D150" s="186" t="s">
        <v>135</v>
      </c>
      <c r="F150" s="187" t="s">
        <v>432</v>
      </c>
      <c r="I150" s="188"/>
      <c r="L150" s="40"/>
      <c r="M150" s="189"/>
      <c r="N150" s="41"/>
      <c r="O150" s="41"/>
      <c r="P150" s="41"/>
      <c r="Q150" s="41"/>
      <c r="R150" s="41"/>
      <c r="S150" s="41"/>
      <c r="T150" s="69"/>
      <c r="AT150" s="23" t="s">
        <v>135</v>
      </c>
      <c r="AU150" s="23" t="s">
        <v>82</v>
      </c>
    </row>
    <row r="151" spans="2:65" s="11" customFormat="1" x14ac:dyDescent="0.3">
      <c r="B151" s="191"/>
      <c r="D151" s="192" t="s">
        <v>138</v>
      </c>
      <c r="E151" s="193" t="s">
        <v>5</v>
      </c>
      <c r="F151" s="194" t="s">
        <v>433</v>
      </c>
      <c r="H151" s="195">
        <v>31766</v>
      </c>
      <c r="I151" s="196"/>
      <c r="L151" s="191"/>
      <c r="M151" s="197"/>
      <c r="N151" s="198"/>
      <c r="O151" s="198"/>
      <c r="P151" s="198"/>
      <c r="Q151" s="198"/>
      <c r="R151" s="198"/>
      <c r="S151" s="198"/>
      <c r="T151" s="199"/>
      <c r="AT151" s="200" t="s">
        <v>138</v>
      </c>
      <c r="AU151" s="200" t="s">
        <v>82</v>
      </c>
      <c r="AV151" s="11" t="s">
        <v>82</v>
      </c>
      <c r="AW151" s="11" t="s">
        <v>37</v>
      </c>
      <c r="AX151" s="11" t="s">
        <v>24</v>
      </c>
      <c r="AY151" s="200" t="s">
        <v>126</v>
      </c>
    </row>
    <row r="152" spans="2:65" s="1" customFormat="1" ht="22.5" customHeight="1" x14ac:dyDescent="0.3">
      <c r="B152" s="173"/>
      <c r="C152" s="174" t="s">
        <v>10</v>
      </c>
      <c r="D152" s="174" t="s">
        <v>129</v>
      </c>
      <c r="E152" s="175" t="s">
        <v>434</v>
      </c>
      <c r="F152" s="176" t="s">
        <v>435</v>
      </c>
      <c r="G152" s="177" t="s">
        <v>363</v>
      </c>
      <c r="H152" s="178">
        <v>5686.8</v>
      </c>
      <c r="I152" s="179"/>
      <c r="J152" s="180">
        <f>ROUND(I152*H152,2)</f>
        <v>0</v>
      </c>
      <c r="K152" s="176" t="s">
        <v>198</v>
      </c>
      <c r="L152" s="40"/>
      <c r="M152" s="181" t="s">
        <v>5</v>
      </c>
      <c r="N152" s="182" t="s">
        <v>44</v>
      </c>
      <c r="O152" s="41"/>
      <c r="P152" s="183">
        <f>O152*H152</f>
        <v>0</v>
      </c>
      <c r="Q152" s="183">
        <v>0</v>
      </c>
      <c r="R152" s="183">
        <f>Q152*H152</f>
        <v>0</v>
      </c>
      <c r="S152" s="183">
        <v>0</v>
      </c>
      <c r="T152" s="184">
        <f>S152*H152</f>
        <v>0</v>
      </c>
      <c r="AR152" s="23" t="s">
        <v>133</v>
      </c>
      <c r="AT152" s="23" t="s">
        <v>129</v>
      </c>
      <c r="AU152" s="23" t="s">
        <v>82</v>
      </c>
      <c r="AY152" s="23" t="s">
        <v>126</v>
      </c>
      <c r="BE152" s="185">
        <f>IF(N152="základní",J152,0)</f>
        <v>0</v>
      </c>
      <c r="BF152" s="185">
        <f>IF(N152="snížená",J152,0)</f>
        <v>0</v>
      </c>
      <c r="BG152" s="185">
        <f>IF(N152="zákl. přenesená",J152,0)</f>
        <v>0</v>
      </c>
      <c r="BH152" s="185">
        <f>IF(N152="sníž. přenesená",J152,0)</f>
        <v>0</v>
      </c>
      <c r="BI152" s="185">
        <f>IF(N152="nulová",J152,0)</f>
        <v>0</v>
      </c>
      <c r="BJ152" s="23" t="s">
        <v>24</v>
      </c>
      <c r="BK152" s="185">
        <f>ROUND(I152*H152,2)</f>
        <v>0</v>
      </c>
      <c r="BL152" s="23" t="s">
        <v>133</v>
      </c>
      <c r="BM152" s="23" t="s">
        <v>436</v>
      </c>
    </row>
    <row r="153" spans="2:65" s="1" customFormat="1" ht="40.5" x14ac:dyDescent="0.3">
      <c r="B153" s="40"/>
      <c r="D153" s="186" t="s">
        <v>135</v>
      </c>
      <c r="F153" s="187" t="s">
        <v>437</v>
      </c>
      <c r="I153" s="188"/>
      <c r="L153" s="40"/>
      <c r="M153" s="189"/>
      <c r="N153" s="41"/>
      <c r="O153" s="41"/>
      <c r="P153" s="41"/>
      <c r="Q153" s="41"/>
      <c r="R153" s="41"/>
      <c r="S153" s="41"/>
      <c r="T153" s="69"/>
      <c r="AT153" s="23" t="s">
        <v>135</v>
      </c>
      <c r="AU153" s="23" t="s">
        <v>82</v>
      </c>
    </row>
    <row r="154" spans="2:65" s="11" customFormat="1" x14ac:dyDescent="0.3">
      <c r="B154" s="191"/>
      <c r="D154" s="186" t="s">
        <v>138</v>
      </c>
      <c r="E154" s="200" t="s">
        <v>5</v>
      </c>
      <c r="F154" s="202" t="s">
        <v>438</v>
      </c>
      <c r="H154" s="203">
        <v>5294</v>
      </c>
      <c r="I154" s="196"/>
      <c r="L154" s="191"/>
      <c r="M154" s="197"/>
      <c r="N154" s="198"/>
      <c r="O154" s="198"/>
      <c r="P154" s="198"/>
      <c r="Q154" s="198"/>
      <c r="R154" s="198"/>
      <c r="S154" s="198"/>
      <c r="T154" s="199"/>
      <c r="AT154" s="200" t="s">
        <v>138</v>
      </c>
      <c r="AU154" s="200" t="s">
        <v>82</v>
      </c>
      <c r="AV154" s="11" t="s">
        <v>82</v>
      </c>
      <c r="AW154" s="11" t="s">
        <v>37</v>
      </c>
      <c r="AX154" s="11" t="s">
        <v>73</v>
      </c>
      <c r="AY154" s="200" t="s">
        <v>126</v>
      </c>
    </row>
    <row r="155" spans="2:65" s="11" customFormat="1" x14ac:dyDescent="0.3">
      <c r="B155" s="191"/>
      <c r="D155" s="186" t="s">
        <v>138</v>
      </c>
      <c r="E155" s="200" t="s">
        <v>5</v>
      </c>
      <c r="F155" s="202" t="s">
        <v>439</v>
      </c>
      <c r="H155" s="203">
        <v>392.8</v>
      </c>
      <c r="I155" s="196"/>
      <c r="L155" s="191"/>
      <c r="M155" s="197"/>
      <c r="N155" s="198"/>
      <c r="O155" s="198"/>
      <c r="P155" s="198"/>
      <c r="Q155" s="198"/>
      <c r="R155" s="198"/>
      <c r="S155" s="198"/>
      <c r="T155" s="199"/>
      <c r="AT155" s="200" t="s">
        <v>138</v>
      </c>
      <c r="AU155" s="200" t="s">
        <v>82</v>
      </c>
      <c r="AV155" s="11" t="s">
        <v>82</v>
      </c>
      <c r="AW155" s="11" t="s">
        <v>37</v>
      </c>
      <c r="AX155" s="11" t="s">
        <v>73</v>
      </c>
      <c r="AY155" s="200" t="s">
        <v>126</v>
      </c>
    </row>
    <row r="156" spans="2:65" s="13" customFormat="1" x14ac:dyDescent="0.3">
      <c r="B156" s="226"/>
      <c r="D156" s="192" t="s">
        <v>138</v>
      </c>
      <c r="E156" s="227" t="s">
        <v>5</v>
      </c>
      <c r="F156" s="228" t="s">
        <v>383</v>
      </c>
      <c r="H156" s="229">
        <v>5686.8</v>
      </c>
      <c r="I156" s="230"/>
      <c r="L156" s="226"/>
      <c r="M156" s="231"/>
      <c r="N156" s="232"/>
      <c r="O156" s="232"/>
      <c r="P156" s="232"/>
      <c r="Q156" s="232"/>
      <c r="R156" s="232"/>
      <c r="S156" s="232"/>
      <c r="T156" s="233"/>
      <c r="AT156" s="234" t="s">
        <v>138</v>
      </c>
      <c r="AU156" s="234" t="s">
        <v>82</v>
      </c>
      <c r="AV156" s="13" t="s">
        <v>133</v>
      </c>
      <c r="AW156" s="13" t="s">
        <v>37</v>
      </c>
      <c r="AX156" s="13" t="s">
        <v>24</v>
      </c>
      <c r="AY156" s="234" t="s">
        <v>126</v>
      </c>
    </row>
    <row r="157" spans="2:65" s="1" customFormat="1" ht="31.5" customHeight="1" x14ac:dyDescent="0.3">
      <c r="B157" s="173"/>
      <c r="C157" s="174" t="s">
        <v>440</v>
      </c>
      <c r="D157" s="174" t="s">
        <v>129</v>
      </c>
      <c r="E157" s="175" t="s">
        <v>441</v>
      </c>
      <c r="F157" s="176" t="s">
        <v>442</v>
      </c>
      <c r="G157" s="177" t="s">
        <v>363</v>
      </c>
      <c r="H157" s="178">
        <v>28434</v>
      </c>
      <c r="I157" s="179"/>
      <c r="J157" s="180">
        <f>ROUND(I157*H157,2)</f>
        <v>0</v>
      </c>
      <c r="K157" s="176" t="s">
        <v>198</v>
      </c>
      <c r="L157" s="40"/>
      <c r="M157" s="181" t="s">
        <v>5</v>
      </c>
      <c r="N157" s="182" t="s">
        <v>44</v>
      </c>
      <c r="O157" s="41"/>
      <c r="P157" s="183">
        <f>O157*H157</f>
        <v>0</v>
      </c>
      <c r="Q157" s="183">
        <v>0</v>
      </c>
      <c r="R157" s="183">
        <f>Q157*H157</f>
        <v>0</v>
      </c>
      <c r="S157" s="183">
        <v>0</v>
      </c>
      <c r="T157" s="184">
        <f>S157*H157</f>
        <v>0</v>
      </c>
      <c r="AR157" s="23" t="s">
        <v>133</v>
      </c>
      <c r="AT157" s="23" t="s">
        <v>129</v>
      </c>
      <c r="AU157" s="23" t="s">
        <v>82</v>
      </c>
      <c r="AY157" s="23" t="s">
        <v>126</v>
      </c>
      <c r="BE157" s="185">
        <f>IF(N157="základní",J157,0)</f>
        <v>0</v>
      </c>
      <c r="BF157" s="185">
        <f>IF(N157="snížená",J157,0)</f>
        <v>0</v>
      </c>
      <c r="BG157" s="185">
        <f>IF(N157="zákl. přenesená",J157,0)</f>
        <v>0</v>
      </c>
      <c r="BH157" s="185">
        <f>IF(N157="sníž. přenesená",J157,0)</f>
        <v>0</v>
      </c>
      <c r="BI157" s="185">
        <f>IF(N157="nulová",J157,0)</f>
        <v>0</v>
      </c>
      <c r="BJ157" s="23" t="s">
        <v>24</v>
      </c>
      <c r="BK157" s="185">
        <f>ROUND(I157*H157,2)</f>
        <v>0</v>
      </c>
      <c r="BL157" s="23" t="s">
        <v>133</v>
      </c>
      <c r="BM157" s="23" t="s">
        <v>443</v>
      </c>
    </row>
    <row r="158" spans="2:65" s="1" customFormat="1" ht="40.5" x14ac:dyDescent="0.3">
      <c r="B158" s="40"/>
      <c r="D158" s="186" t="s">
        <v>135</v>
      </c>
      <c r="F158" s="187" t="s">
        <v>444</v>
      </c>
      <c r="I158" s="188"/>
      <c r="L158" s="40"/>
      <c r="M158" s="189"/>
      <c r="N158" s="41"/>
      <c r="O158" s="41"/>
      <c r="P158" s="41"/>
      <c r="Q158" s="41"/>
      <c r="R158" s="41"/>
      <c r="S158" s="41"/>
      <c r="T158" s="69"/>
      <c r="AT158" s="23" t="s">
        <v>135</v>
      </c>
      <c r="AU158" s="23" t="s">
        <v>82</v>
      </c>
    </row>
    <row r="159" spans="2:65" s="12" customFormat="1" x14ac:dyDescent="0.3">
      <c r="B159" s="204"/>
      <c r="D159" s="186" t="s">
        <v>138</v>
      </c>
      <c r="E159" s="205" t="s">
        <v>5</v>
      </c>
      <c r="F159" s="206" t="s">
        <v>445</v>
      </c>
      <c r="H159" s="207" t="s">
        <v>5</v>
      </c>
      <c r="I159" s="208"/>
      <c r="L159" s="204"/>
      <c r="M159" s="209"/>
      <c r="N159" s="210"/>
      <c r="O159" s="210"/>
      <c r="P159" s="210"/>
      <c r="Q159" s="210"/>
      <c r="R159" s="210"/>
      <c r="S159" s="210"/>
      <c r="T159" s="211"/>
      <c r="AT159" s="207" t="s">
        <v>138</v>
      </c>
      <c r="AU159" s="207" t="s">
        <v>82</v>
      </c>
      <c r="AV159" s="12" t="s">
        <v>24</v>
      </c>
      <c r="AW159" s="12" t="s">
        <v>37</v>
      </c>
      <c r="AX159" s="12" t="s">
        <v>73</v>
      </c>
      <c r="AY159" s="207" t="s">
        <v>126</v>
      </c>
    </row>
    <row r="160" spans="2:65" s="11" customFormat="1" x14ac:dyDescent="0.3">
      <c r="B160" s="191"/>
      <c r="D160" s="186" t="s">
        <v>138</v>
      </c>
      <c r="E160" s="200" t="s">
        <v>5</v>
      </c>
      <c r="F160" s="202" t="s">
        <v>446</v>
      </c>
      <c r="H160" s="203">
        <v>26470</v>
      </c>
      <c r="I160" s="196"/>
      <c r="L160" s="191"/>
      <c r="M160" s="197"/>
      <c r="N160" s="198"/>
      <c r="O160" s="198"/>
      <c r="P160" s="198"/>
      <c r="Q160" s="198"/>
      <c r="R160" s="198"/>
      <c r="S160" s="198"/>
      <c r="T160" s="199"/>
      <c r="AT160" s="200" t="s">
        <v>138</v>
      </c>
      <c r="AU160" s="200" t="s">
        <v>82</v>
      </c>
      <c r="AV160" s="11" t="s">
        <v>82</v>
      </c>
      <c r="AW160" s="11" t="s">
        <v>37</v>
      </c>
      <c r="AX160" s="11" t="s">
        <v>73</v>
      </c>
      <c r="AY160" s="200" t="s">
        <v>126</v>
      </c>
    </row>
    <row r="161" spans="2:65" s="11" customFormat="1" x14ac:dyDescent="0.3">
      <c r="B161" s="191"/>
      <c r="D161" s="186" t="s">
        <v>138</v>
      </c>
      <c r="E161" s="200" t="s">
        <v>5</v>
      </c>
      <c r="F161" s="202" t="s">
        <v>447</v>
      </c>
      <c r="H161" s="203">
        <v>1964</v>
      </c>
      <c r="I161" s="196"/>
      <c r="L161" s="191"/>
      <c r="M161" s="197"/>
      <c r="N161" s="198"/>
      <c r="O161" s="198"/>
      <c r="P161" s="198"/>
      <c r="Q161" s="198"/>
      <c r="R161" s="198"/>
      <c r="S161" s="198"/>
      <c r="T161" s="199"/>
      <c r="AT161" s="200" t="s">
        <v>138</v>
      </c>
      <c r="AU161" s="200" t="s">
        <v>82</v>
      </c>
      <c r="AV161" s="11" t="s">
        <v>82</v>
      </c>
      <c r="AW161" s="11" t="s">
        <v>37</v>
      </c>
      <c r="AX161" s="11" t="s">
        <v>73</v>
      </c>
      <c r="AY161" s="200" t="s">
        <v>126</v>
      </c>
    </row>
    <row r="162" spans="2:65" s="13" customFormat="1" x14ac:dyDescent="0.3">
      <c r="B162" s="226"/>
      <c r="D162" s="192" t="s">
        <v>138</v>
      </c>
      <c r="E162" s="227" t="s">
        <v>5</v>
      </c>
      <c r="F162" s="228" t="s">
        <v>383</v>
      </c>
      <c r="H162" s="229">
        <v>28434</v>
      </c>
      <c r="I162" s="230"/>
      <c r="L162" s="226"/>
      <c r="M162" s="231"/>
      <c r="N162" s="232"/>
      <c r="O162" s="232"/>
      <c r="P162" s="232"/>
      <c r="Q162" s="232"/>
      <c r="R162" s="232"/>
      <c r="S162" s="232"/>
      <c r="T162" s="233"/>
      <c r="AT162" s="234" t="s">
        <v>138</v>
      </c>
      <c r="AU162" s="234" t="s">
        <v>82</v>
      </c>
      <c r="AV162" s="13" t="s">
        <v>133</v>
      </c>
      <c r="AW162" s="13" t="s">
        <v>37</v>
      </c>
      <c r="AX162" s="13" t="s">
        <v>24</v>
      </c>
      <c r="AY162" s="234" t="s">
        <v>126</v>
      </c>
    </row>
    <row r="163" spans="2:65" s="1" customFormat="1" ht="22.5" customHeight="1" x14ac:dyDescent="0.3">
      <c r="B163" s="173"/>
      <c r="C163" s="174" t="s">
        <v>448</v>
      </c>
      <c r="D163" s="174" t="s">
        <v>129</v>
      </c>
      <c r="E163" s="175" t="s">
        <v>449</v>
      </c>
      <c r="F163" s="176" t="s">
        <v>450</v>
      </c>
      <c r="G163" s="177" t="s">
        <v>363</v>
      </c>
      <c r="H163" s="178">
        <v>17056.900000000001</v>
      </c>
      <c r="I163" s="179"/>
      <c r="J163" s="180">
        <f>ROUND(I163*H163,2)</f>
        <v>0</v>
      </c>
      <c r="K163" s="176" t="s">
        <v>198</v>
      </c>
      <c r="L163" s="40"/>
      <c r="M163" s="181" t="s">
        <v>5</v>
      </c>
      <c r="N163" s="182" t="s">
        <v>44</v>
      </c>
      <c r="O163" s="41"/>
      <c r="P163" s="183">
        <f>O163*H163</f>
        <v>0</v>
      </c>
      <c r="Q163" s="183">
        <v>0</v>
      </c>
      <c r="R163" s="183">
        <f>Q163*H163</f>
        <v>0</v>
      </c>
      <c r="S163" s="183">
        <v>0</v>
      </c>
      <c r="T163" s="184">
        <f>S163*H163</f>
        <v>0</v>
      </c>
      <c r="AR163" s="23" t="s">
        <v>133</v>
      </c>
      <c r="AT163" s="23" t="s">
        <v>129</v>
      </c>
      <c r="AU163" s="23" t="s">
        <v>82</v>
      </c>
      <c r="AY163" s="23" t="s">
        <v>126</v>
      </c>
      <c r="BE163" s="185">
        <f>IF(N163="základní",J163,0)</f>
        <v>0</v>
      </c>
      <c r="BF163" s="185">
        <f>IF(N163="snížená",J163,0)</f>
        <v>0</v>
      </c>
      <c r="BG163" s="185">
        <f>IF(N163="zákl. přenesená",J163,0)</f>
        <v>0</v>
      </c>
      <c r="BH163" s="185">
        <f>IF(N163="sníž. přenesená",J163,0)</f>
        <v>0</v>
      </c>
      <c r="BI163" s="185">
        <f>IF(N163="nulová",J163,0)</f>
        <v>0</v>
      </c>
      <c r="BJ163" s="23" t="s">
        <v>24</v>
      </c>
      <c r="BK163" s="185">
        <f>ROUND(I163*H163,2)</f>
        <v>0</v>
      </c>
      <c r="BL163" s="23" t="s">
        <v>133</v>
      </c>
      <c r="BM163" s="23" t="s">
        <v>451</v>
      </c>
    </row>
    <row r="164" spans="2:65" s="1" customFormat="1" ht="27" x14ac:dyDescent="0.3">
      <c r="B164" s="40"/>
      <c r="D164" s="186" t="s">
        <v>135</v>
      </c>
      <c r="F164" s="187" t="s">
        <v>452</v>
      </c>
      <c r="I164" s="188"/>
      <c r="L164" s="40"/>
      <c r="M164" s="189"/>
      <c r="N164" s="41"/>
      <c r="O164" s="41"/>
      <c r="P164" s="41"/>
      <c r="Q164" s="41"/>
      <c r="R164" s="41"/>
      <c r="S164" s="41"/>
      <c r="T164" s="69"/>
      <c r="AT164" s="23" t="s">
        <v>135</v>
      </c>
      <c r="AU164" s="23" t="s">
        <v>82</v>
      </c>
    </row>
    <row r="165" spans="2:65" s="11" customFormat="1" x14ac:dyDescent="0.3">
      <c r="B165" s="191"/>
      <c r="D165" s="186" t="s">
        <v>138</v>
      </c>
      <c r="E165" s="200" t="s">
        <v>5</v>
      </c>
      <c r="F165" s="202" t="s">
        <v>453</v>
      </c>
      <c r="H165" s="203">
        <v>15883</v>
      </c>
      <c r="I165" s="196"/>
      <c r="L165" s="191"/>
      <c r="M165" s="197"/>
      <c r="N165" s="198"/>
      <c r="O165" s="198"/>
      <c r="P165" s="198"/>
      <c r="Q165" s="198"/>
      <c r="R165" s="198"/>
      <c r="S165" s="198"/>
      <c r="T165" s="199"/>
      <c r="AT165" s="200" t="s">
        <v>138</v>
      </c>
      <c r="AU165" s="200" t="s">
        <v>82</v>
      </c>
      <c r="AV165" s="11" t="s">
        <v>82</v>
      </c>
      <c r="AW165" s="11" t="s">
        <v>37</v>
      </c>
      <c r="AX165" s="11" t="s">
        <v>73</v>
      </c>
      <c r="AY165" s="200" t="s">
        <v>126</v>
      </c>
    </row>
    <row r="166" spans="2:65" s="11" customFormat="1" x14ac:dyDescent="0.3">
      <c r="B166" s="191"/>
      <c r="D166" s="186" t="s">
        <v>138</v>
      </c>
      <c r="E166" s="200" t="s">
        <v>5</v>
      </c>
      <c r="F166" s="202" t="s">
        <v>454</v>
      </c>
      <c r="H166" s="203">
        <v>1168.5</v>
      </c>
      <c r="I166" s="196"/>
      <c r="L166" s="191"/>
      <c r="M166" s="197"/>
      <c r="N166" s="198"/>
      <c r="O166" s="198"/>
      <c r="P166" s="198"/>
      <c r="Q166" s="198"/>
      <c r="R166" s="198"/>
      <c r="S166" s="198"/>
      <c r="T166" s="199"/>
      <c r="AT166" s="200" t="s">
        <v>138</v>
      </c>
      <c r="AU166" s="200" t="s">
        <v>82</v>
      </c>
      <c r="AV166" s="11" t="s">
        <v>82</v>
      </c>
      <c r="AW166" s="11" t="s">
        <v>37</v>
      </c>
      <c r="AX166" s="11" t="s">
        <v>73</v>
      </c>
      <c r="AY166" s="200" t="s">
        <v>126</v>
      </c>
    </row>
    <row r="167" spans="2:65" s="11" customFormat="1" x14ac:dyDescent="0.3">
      <c r="B167" s="191"/>
      <c r="D167" s="186" t="s">
        <v>138</v>
      </c>
      <c r="E167" s="200" t="s">
        <v>5</v>
      </c>
      <c r="F167" s="202" t="s">
        <v>455</v>
      </c>
      <c r="H167" s="203">
        <v>5.4</v>
      </c>
      <c r="I167" s="196"/>
      <c r="L167" s="191"/>
      <c r="M167" s="197"/>
      <c r="N167" s="198"/>
      <c r="O167" s="198"/>
      <c r="P167" s="198"/>
      <c r="Q167" s="198"/>
      <c r="R167" s="198"/>
      <c r="S167" s="198"/>
      <c r="T167" s="199"/>
      <c r="AT167" s="200" t="s">
        <v>138</v>
      </c>
      <c r="AU167" s="200" t="s">
        <v>82</v>
      </c>
      <c r="AV167" s="11" t="s">
        <v>82</v>
      </c>
      <c r="AW167" s="11" t="s">
        <v>37</v>
      </c>
      <c r="AX167" s="11" t="s">
        <v>73</v>
      </c>
      <c r="AY167" s="200" t="s">
        <v>126</v>
      </c>
    </row>
    <row r="168" spans="2:65" s="13" customFormat="1" x14ac:dyDescent="0.3">
      <c r="B168" s="226"/>
      <c r="D168" s="192" t="s">
        <v>138</v>
      </c>
      <c r="E168" s="227" t="s">
        <v>5</v>
      </c>
      <c r="F168" s="228" t="s">
        <v>383</v>
      </c>
      <c r="H168" s="229">
        <v>17056.900000000001</v>
      </c>
      <c r="I168" s="230"/>
      <c r="L168" s="226"/>
      <c r="M168" s="231"/>
      <c r="N168" s="232"/>
      <c r="O168" s="232"/>
      <c r="P168" s="232"/>
      <c r="Q168" s="232"/>
      <c r="R168" s="232"/>
      <c r="S168" s="232"/>
      <c r="T168" s="233"/>
      <c r="AT168" s="234" t="s">
        <v>138</v>
      </c>
      <c r="AU168" s="234" t="s">
        <v>82</v>
      </c>
      <c r="AV168" s="13" t="s">
        <v>133</v>
      </c>
      <c r="AW168" s="13" t="s">
        <v>37</v>
      </c>
      <c r="AX168" s="13" t="s">
        <v>24</v>
      </c>
      <c r="AY168" s="234" t="s">
        <v>126</v>
      </c>
    </row>
    <row r="169" spans="2:65" s="1" customFormat="1" ht="22.5" customHeight="1" x14ac:dyDescent="0.3">
      <c r="B169" s="173"/>
      <c r="C169" s="174" t="s">
        <v>456</v>
      </c>
      <c r="D169" s="174" t="s">
        <v>129</v>
      </c>
      <c r="E169" s="175" t="s">
        <v>457</v>
      </c>
      <c r="F169" s="176" t="s">
        <v>458</v>
      </c>
      <c r="G169" s="177" t="s">
        <v>363</v>
      </c>
      <c r="H169" s="178">
        <v>4699</v>
      </c>
      <c r="I169" s="179"/>
      <c r="J169" s="180">
        <f>ROUND(I169*H169,2)</f>
        <v>0</v>
      </c>
      <c r="K169" s="176" t="s">
        <v>198</v>
      </c>
      <c r="L169" s="40"/>
      <c r="M169" s="181" t="s">
        <v>5</v>
      </c>
      <c r="N169" s="182" t="s">
        <v>44</v>
      </c>
      <c r="O169" s="41"/>
      <c r="P169" s="183">
        <f>O169*H169</f>
        <v>0</v>
      </c>
      <c r="Q169" s="183">
        <v>0</v>
      </c>
      <c r="R169" s="183">
        <f>Q169*H169</f>
        <v>0</v>
      </c>
      <c r="S169" s="183">
        <v>0</v>
      </c>
      <c r="T169" s="184">
        <f>S169*H169</f>
        <v>0</v>
      </c>
      <c r="AR169" s="23" t="s">
        <v>133</v>
      </c>
      <c r="AT169" s="23" t="s">
        <v>129</v>
      </c>
      <c r="AU169" s="23" t="s">
        <v>82</v>
      </c>
      <c r="AY169" s="23" t="s">
        <v>126</v>
      </c>
      <c r="BE169" s="185">
        <f>IF(N169="základní",J169,0)</f>
        <v>0</v>
      </c>
      <c r="BF169" s="185">
        <f>IF(N169="snížená",J169,0)</f>
        <v>0</v>
      </c>
      <c r="BG169" s="185">
        <f>IF(N169="zákl. přenesená",J169,0)</f>
        <v>0</v>
      </c>
      <c r="BH169" s="185">
        <f>IF(N169="sníž. přenesená",J169,0)</f>
        <v>0</v>
      </c>
      <c r="BI169" s="185">
        <f>IF(N169="nulová",J169,0)</f>
        <v>0</v>
      </c>
      <c r="BJ169" s="23" t="s">
        <v>24</v>
      </c>
      <c r="BK169" s="185">
        <f>ROUND(I169*H169,2)</f>
        <v>0</v>
      </c>
      <c r="BL169" s="23" t="s">
        <v>133</v>
      </c>
      <c r="BM169" s="23" t="s">
        <v>459</v>
      </c>
    </row>
    <row r="170" spans="2:65" s="1" customFormat="1" ht="40.5" x14ac:dyDescent="0.3">
      <c r="B170" s="40"/>
      <c r="D170" s="186" t="s">
        <v>135</v>
      </c>
      <c r="F170" s="187" t="s">
        <v>460</v>
      </c>
      <c r="I170" s="188"/>
      <c r="L170" s="40"/>
      <c r="M170" s="189"/>
      <c r="N170" s="41"/>
      <c r="O170" s="41"/>
      <c r="P170" s="41"/>
      <c r="Q170" s="41"/>
      <c r="R170" s="41"/>
      <c r="S170" s="41"/>
      <c r="T170" s="69"/>
      <c r="AT170" s="23" t="s">
        <v>135</v>
      </c>
      <c r="AU170" s="23" t="s">
        <v>82</v>
      </c>
    </row>
    <row r="171" spans="2:65" s="11" customFormat="1" x14ac:dyDescent="0.3">
      <c r="B171" s="191"/>
      <c r="D171" s="192" t="s">
        <v>138</v>
      </c>
      <c r="E171" s="193" t="s">
        <v>5</v>
      </c>
      <c r="F171" s="194" t="s">
        <v>461</v>
      </c>
      <c r="H171" s="195">
        <v>4699</v>
      </c>
      <c r="I171" s="196"/>
      <c r="L171" s="191"/>
      <c r="M171" s="197"/>
      <c r="N171" s="198"/>
      <c r="O171" s="198"/>
      <c r="P171" s="198"/>
      <c r="Q171" s="198"/>
      <c r="R171" s="198"/>
      <c r="S171" s="198"/>
      <c r="T171" s="199"/>
      <c r="AT171" s="200" t="s">
        <v>138</v>
      </c>
      <c r="AU171" s="200" t="s">
        <v>82</v>
      </c>
      <c r="AV171" s="11" t="s">
        <v>82</v>
      </c>
      <c r="AW171" s="11" t="s">
        <v>37</v>
      </c>
      <c r="AX171" s="11" t="s">
        <v>24</v>
      </c>
      <c r="AY171" s="200" t="s">
        <v>126</v>
      </c>
    </row>
    <row r="172" spans="2:65" s="1" customFormat="1" ht="22.5" customHeight="1" x14ac:dyDescent="0.3">
      <c r="B172" s="173"/>
      <c r="C172" s="216" t="s">
        <v>462</v>
      </c>
      <c r="D172" s="216" t="s">
        <v>349</v>
      </c>
      <c r="E172" s="217" t="s">
        <v>463</v>
      </c>
      <c r="F172" s="218" t="s">
        <v>464</v>
      </c>
      <c r="G172" s="219" t="s">
        <v>352</v>
      </c>
      <c r="H172" s="220">
        <v>8928.1</v>
      </c>
      <c r="I172" s="221"/>
      <c r="J172" s="222">
        <f>ROUND(I172*H172,2)</f>
        <v>0</v>
      </c>
      <c r="K172" s="218" t="s">
        <v>198</v>
      </c>
      <c r="L172" s="223"/>
      <c r="M172" s="224" t="s">
        <v>5</v>
      </c>
      <c r="N172" s="225" t="s">
        <v>44</v>
      </c>
      <c r="O172" s="41"/>
      <c r="P172" s="183">
        <f>O172*H172</f>
        <v>0</v>
      </c>
      <c r="Q172" s="183">
        <v>1</v>
      </c>
      <c r="R172" s="183">
        <f>Q172*H172</f>
        <v>8928.1</v>
      </c>
      <c r="S172" s="183">
        <v>0</v>
      </c>
      <c r="T172" s="184">
        <f>S172*H172</f>
        <v>0</v>
      </c>
      <c r="AR172" s="23" t="s">
        <v>171</v>
      </c>
      <c r="AT172" s="23" t="s">
        <v>349</v>
      </c>
      <c r="AU172" s="23" t="s">
        <v>82</v>
      </c>
      <c r="AY172" s="23" t="s">
        <v>126</v>
      </c>
      <c r="BE172" s="185">
        <f>IF(N172="základní",J172,0)</f>
        <v>0</v>
      </c>
      <c r="BF172" s="185">
        <f>IF(N172="snížená",J172,0)</f>
        <v>0</v>
      </c>
      <c r="BG172" s="185">
        <f>IF(N172="zákl. přenesená",J172,0)</f>
        <v>0</v>
      </c>
      <c r="BH172" s="185">
        <f>IF(N172="sníž. přenesená",J172,0)</f>
        <v>0</v>
      </c>
      <c r="BI172" s="185">
        <f>IF(N172="nulová",J172,0)</f>
        <v>0</v>
      </c>
      <c r="BJ172" s="23" t="s">
        <v>24</v>
      </c>
      <c r="BK172" s="185">
        <f>ROUND(I172*H172,2)</f>
        <v>0</v>
      </c>
      <c r="BL172" s="23" t="s">
        <v>133</v>
      </c>
      <c r="BM172" s="23" t="s">
        <v>465</v>
      </c>
    </row>
    <row r="173" spans="2:65" s="11" customFormat="1" ht="27" x14ac:dyDescent="0.3">
      <c r="B173" s="191"/>
      <c r="D173" s="192" t="s">
        <v>138</v>
      </c>
      <c r="E173" s="193" t="s">
        <v>5</v>
      </c>
      <c r="F173" s="194" t="s">
        <v>466</v>
      </c>
      <c r="H173" s="195">
        <v>8928.1</v>
      </c>
      <c r="I173" s="196"/>
      <c r="L173" s="191"/>
      <c r="M173" s="197"/>
      <c r="N173" s="198"/>
      <c r="O173" s="198"/>
      <c r="P173" s="198"/>
      <c r="Q173" s="198"/>
      <c r="R173" s="198"/>
      <c r="S173" s="198"/>
      <c r="T173" s="199"/>
      <c r="AT173" s="200" t="s">
        <v>138</v>
      </c>
      <c r="AU173" s="200" t="s">
        <v>82</v>
      </c>
      <c r="AV173" s="11" t="s">
        <v>82</v>
      </c>
      <c r="AW173" s="11" t="s">
        <v>37</v>
      </c>
      <c r="AX173" s="11" t="s">
        <v>24</v>
      </c>
      <c r="AY173" s="200" t="s">
        <v>126</v>
      </c>
    </row>
    <row r="174" spans="2:65" s="1" customFormat="1" ht="22.5" customHeight="1" x14ac:dyDescent="0.3">
      <c r="B174" s="173"/>
      <c r="C174" s="174" t="s">
        <v>467</v>
      </c>
      <c r="D174" s="174" t="s">
        <v>129</v>
      </c>
      <c r="E174" s="175" t="s">
        <v>468</v>
      </c>
      <c r="F174" s="176" t="s">
        <v>469</v>
      </c>
      <c r="G174" s="177" t="s">
        <v>363</v>
      </c>
      <c r="H174" s="178">
        <v>17051.5</v>
      </c>
      <c r="I174" s="179"/>
      <c r="J174" s="180">
        <f>ROUND(I174*H174,2)</f>
        <v>0</v>
      </c>
      <c r="K174" s="176" t="s">
        <v>198</v>
      </c>
      <c r="L174" s="40"/>
      <c r="M174" s="181" t="s">
        <v>5</v>
      </c>
      <c r="N174" s="182" t="s">
        <v>44</v>
      </c>
      <c r="O174" s="41"/>
      <c r="P174" s="183">
        <f>O174*H174</f>
        <v>0</v>
      </c>
      <c r="Q174" s="183">
        <v>0</v>
      </c>
      <c r="R174" s="183">
        <f>Q174*H174</f>
        <v>0</v>
      </c>
      <c r="S174" s="183">
        <v>0</v>
      </c>
      <c r="T174" s="184">
        <f>S174*H174</f>
        <v>0</v>
      </c>
      <c r="AR174" s="23" t="s">
        <v>133</v>
      </c>
      <c r="AT174" s="23" t="s">
        <v>129</v>
      </c>
      <c r="AU174" s="23" t="s">
        <v>82</v>
      </c>
      <c r="AY174" s="23" t="s">
        <v>126</v>
      </c>
      <c r="BE174" s="185">
        <f>IF(N174="základní",J174,0)</f>
        <v>0</v>
      </c>
      <c r="BF174" s="185">
        <f>IF(N174="snížená",J174,0)</f>
        <v>0</v>
      </c>
      <c r="BG174" s="185">
        <f>IF(N174="zákl. přenesená",J174,0)</f>
        <v>0</v>
      </c>
      <c r="BH174" s="185">
        <f>IF(N174="sníž. přenesená",J174,0)</f>
        <v>0</v>
      </c>
      <c r="BI174" s="185">
        <f>IF(N174="nulová",J174,0)</f>
        <v>0</v>
      </c>
      <c r="BJ174" s="23" t="s">
        <v>24</v>
      </c>
      <c r="BK174" s="185">
        <f>ROUND(I174*H174,2)</f>
        <v>0</v>
      </c>
      <c r="BL174" s="23" t="s">
        <v>133</v>
      </c>
      <c r="BM174" s="23" t="s">
        <v>470</v>
      </c>
    </row>
    <row r="175" spans="2:65" s="1" customFormat="1" ht="40.5" x14ac:dyDescent="0.3">
      <c r="B175" s="40"/>
      <c r="D175" s="186" t="s">
        <v>135</v>
      </c>
      <c r="F175" s="187" t="s">
        <v>471</v>
      </c>
      <c r="I175" s="188"/>
      <c r="L175" s="40"/>
      <c r="M175" s="189"/>
      <c r="N175" s="41"/>
      <c r="O175" s="41"/>
      <c r="P175" s="41"/>
      <c r="Q175" s="41"/>
      <c r="R175" s="41"/>
      <c r="S175" s="41"/>
      <c r="T175" s="69"/>
      <c r="AT175" s="23" t="s">
        <v>135</v>
      </c>
      <c r="AU175" s="23" t="s">
        <v>82</v>
      </c>
    </row>
    <row r="176" spans="2:65" s="11" customFormat="1" x14ac:dyDescent="0.3">
      <c r="B176" s="191"/>
      <c r="D176" s="192" t="s">
        <v>138</v>
      </c>
      <c r="E176" s="193" t="s">
        <v>5</v>
      </c>
      <c r="F176" s="194" t="s">
        <v>472</v>
      </c>
      <c r="H176" s="195">
        <v>17051.5</v>
      </c>
      <c r="I176" s="196"/>
      <c r="L176" s="191"/>
      <c r="M176" s="197"/>
      <c r="N176" s="198"/>
      <c r="O176" s="198"/>
      <c r="P176" s="198"/>
      <c r="Q176" s="198"/>
      <c r="R176" s="198"/>
      <c r="S176" s="198"/>
      <c r="T176" s="199"/>
      <c r="AT176" s="200" t="s">
        <v>138</v>
      </c>
      <c r="AU176" s="200" t="s">
        <v>82</v>
      </c>
      <c r="AV176" s="11" t="s">
        <v>82</v>
      </c>
      <c r="AW176" s="11" t="s">
        <v>37</v>
      </c>
      <c r="AX176" s="11" t="s">
        <v>24</v>
      </c>
      <c r="AY176" s="200" t="s">
        <v>126</v>
      </c>
    </row>
    <row r="177" spans="2:65" s="1" customFormat="1" ht="22.5" customHeight="1" x14ac:dyDescent="0.3">
      <c r="B177" s="173"/>
      <c r="C177" s="174" t="s">
        <v>473</v>
      </c>
      <c r="D177" s="174" t="s">
        <v>129</v>
      </c>
      <c r="E177" s="175" t="s">
        <v>474</v>
      </c>
      <c r="F177" s="176" t="s">
        <v>475</v>
      </c>
      <c r="G177" s="177" t="s">
        <v>330</v>
      </c>
      <c r="H177" s="178">
        <v>4219</v>
      </c>
      <c r="I177" s="179"/>
      <c r="J177" s="180">
        <f>ROUND(I177*H177,2)</f>
        <v>0</v>
      </c>
      <c r="K177" s="176" t="s">
        <v>198</v>
      </c>
      <c r="L177" s="40"/>
      <c r="M177" s="181" t="s">
        <v>5</v>
      </c>
      <c r="N177" s="182" t="s">
        <v>44</v>
      </c>
      <c r="O177" s="41"/>
      <c r="P177" s="183">
        <f>O177*H177</f>
        <v>0</v>
      </c>
      <c r="Q177" s="183">
        <v>1.2999999999999999E-2</v>
      </c>
      <c r="R177" s="183">
        <f>Q177*H177</f>
        <v>54.846999999999994</v>
      </c>
      <c r="S177" s="183">
        <v>0</v>
      </c>
      <c r="T177" s="184">
        <f>S177*H177</f>
        <v>0</v>
      </c>
      <c r="AR177" s="23" t="s">
        <v>133</v>
      </c>
      <c r="AT177" s="23" t="s">
        <v>129</v>
      </c>
      <c r="AU177" s="23" t="s">
        <v>82</v>
      </c>
      <c r="AY177" s="23" t="s">
        <v>126</v>
      </c>
      <c r="BE177" s="185">
        <f>IF(N177="základní",J177,0)</f>
        <v>0</v>
      </c>
      <c r="BF177" s="185">
        <f>IF(N177="snížená",J177,0)</f>
        <v>0</v>
      </c>
      <c r="BG177" s="185">
        <f>IF(N177="zákl. přenesená",J177,0)</f>
        <v>0</v>
      </c>
      <c r="BH177" s="185">
        <f>IF(N177="sníž. přenesená",J177,0)</f>
        <v>0</v>
      </c>
      <c r="BI177" s="185">
        <f>IF(N177="nulová",J177,0)</f>
        <v>0</v>
      </c>
      <c r="BJ177" s="23" t="s">
        <v>24</v>
      </c>
      <c r="BK177" s="185">
        <f>ROUND(I177*H177,2)</f>
        <v>0</v>
      </c>
      <c r="BL177" s="23" t="s">
        <v>133</v>
      </c>
      <c r="BM177" s="23" t="s">
        <v>476</v>
      </c>
    </row>
    <row r="178" spans="2:65" s="1" customFormat="1" ht="27" x14ac:dyDescent="0.3">
      <c r="B178" s="40"/>
      <c r="D178" s="186" t="s">
        <v>135</v>
      </c>
      <c r="F178" s="187" t="s">
        <v>477</v>
      </c>
      <c r="I178" s="188"/>
      <c r="L178" s="40"/>
      <c r="M178" s="189"/>
      <c r="N178" s="41"/>
      <c r="O178" s="41"/>
      <c r="P178" s="41"/>
      <c r="Q178" s="41"/>
      <c r="R178" s="41"/>
      <c r="S178" s="41"/>
      <c r="T178" s="69"/>
      <c r="AT178" s="23" t="s">
        <v>135</v>
      </c>
      <c r="AU178" s="23" t="s">
        <v>82</v>
      </c>
    </row>
    <row r="179" spans="2:65" s="11" customFormat="1" x14ac:dyDescent="0.3">
      <c r="B179" s="191"/>
      <c r="D179" s="192" t="s">
        <v>138</v>
      </c>
      <c r="E179" s="193" t="s">
        <v>5</v>
      </c>
      <c r="F179" s="194" t="s">
        <v>478</v>
      </c>
      <c r="H179" s="195">
        <v>4219</v>
      </c>
      <c r="I179" s="196"/>
      <c r="L179" s="191"/>
      <c r="M179" s="197"/>
      <c r="N179" s="198"/>
      <c r="O179" s="198"/>
      <c r="P179" s="198"/>
      <c r="Q179" s="198"/>
      <c r="R179" s="198"/>
      <c r="S179" s="198"/>
      <c r="T179" s="199"/>
      <c r="AT179" s="200" t="s">
        <v>138</v>
      </c>
      <c r="AU179" s="200" t="s">
        <v>82</v>
      </c>
      <c r="AV179" s="11" t="s">
        <v>82</v>
      </c>
      <c r="AW179" s="11" t="s">
        <v>37</v>
      </c>
      <c r="AX179" s="11" t="s">
        <v>24</v>
      </c>
      <c r="AY179" s="200" t="s">
        <v>126</v>
      </c>
    </row>
    <row r="180" spans="2:65" s="1" customFormat="1" ht="22.5" customHeight="1" x14ac:dyDescent="0.3">
      <c r="B180" s="173"/>
      <c r="C180" s="174" t="s">
        <v>479</v>
      </c>
      <c r="D180" s="174" t="s">
        <v>129</v>
      </c>
      <c r="E180" s="175" t="s">
        <v>480</v>
      </c>
      <c r="F180" s="176" t="s">
        <v>481</v>
      </c>
      <c r="G180" s="177" t="s">
        <v>363</v>
      </c>
      <c r="H180" s="178">
        <v>21569.8</v>
      </c>
      <c r="I180" s="179"/>
      <c r="J180" s="180">
        <f>ROUND(I180*H180,2)</f>
        <v>0</v>
      </c>
      <c r="K180" s="176" t="s">
        <v>198</v>
      </c>
      <c r="L180" s="40"/>
      <c r="M180" s="181" t="s">
        <v>5</v>
      </c>
      <c r="N180" s="182" t="s">
        <v>44</v>
      </c>
      <c r="O180" s="41"/>
      <c r="P180" s="183">
        <f>O180*H180</f>
        <v>0</v>
      </c>
      <c r="Q180" s="183">
        <v>0</v>
      </c>
      <c r="R180" s="183">
        <f>Q180*H180</f>
        <v>0</v>
      </c>
      <c r="S180" s="183">
        <v>0</v>
      </c>
      <c r="T180" s="184">
        <f>S180*H180</f>
        <v>0</v>
      </c>
      <c r="AR180" s="23" t="s">
        <v>133</v>
      </c>
      <c r="AT180" s="23" t="s">
        <v>129</v>
      </c>
      <c r="AU180" s="23" t="s">
        <v>82</v>
      </c>
      <c r="AY180" s="23" t="s">
        <v>126</v>
      </c>
      <c r="BE180" s="185">
        <f>IF(N180="základní",J180,0)</f>
        <v>0</v>
      </c>
      <c r="BF180" s="185">
        <f>IF(N180="snížená",J180,0)</f>
        <v>0</v>
      </c>
      <c r="BG180" s="185">
        <f>IF(N180="zákl. přenesená",J180,0)</f>
        <v>0</v>
      </c>
      <c r="BH180" s="185">
        <f>IF(N180="sníž. přenesená",J180,0)</f>
        <v>0</v>
      </c>
      <c r="BI180" s="185">
        <f>IF(N180="nulová",J180,0)</f>
        <v>0</v>
      </c>
      <c r="BJ180" s="23" t="s">
        <v>24</v>
      </c>
      <c r="BK180" s="185">
        <f>ROUND(I180*H180,2)</f>
        <v>0</v>
      </c>
      <c r="BL180" s="23" t="s">
        <v>133</v>
      </c>
      <c r="BM180" s="23" t="s">
        <v>482</v>
      </c>
    </row>
    <row r="181" spans="2:65" s="1" customFormat="1" x14ac:dyDescent="0.3">
      <c r="B181" s="40"/>
      <c r="D181" s="186" t="s">
        <v>135</v>
      </c>
      <c r="F181" s="187" t="s">
        <v>481</v>
      </c>
      <c r="I181" s="188"/>
      <c r="L181" s="40"/>
      <c r="M181" s="189"/>
      <c r="N181" s="41"/>
      <c r="O181" s="41"/>
      <c r="P181" s="41"/>
      <c r="Q181" s="41"/>
      <c r="R181" s="41"/>
      <c r="S181" s="41"/>
      <c r="T181" s="69"/>
      <c r="AT181" s="23" t="s">
        <v>135</v>
      </c>
      <c r="AU181" s="23" t="s">
        <v>82</v>
      </c>
    </row>
    <row r="182" spans="2:65" s="11" customFormat="1" x14ac:dyDescent="0.3">
      <c r="B182" s="191"/>
      <c r="D182" s="186" t="s">
        <v>138</v>
      </c>
      <c r="E182" s="200" t="s">
        <v>5</v>
      </c>
      <c r="F182" s="202" t="s">
        <v>483</v>
      </c>
      <c r="H182" s="203">
        <v>21177</v>
      </c>
      <c r="I182" s="196"/>
      <c r="L182" s="191"/>
      <c r="M182" s="197"/>
      <c r="N182" s="198"/>
      <c r="O182" s="198"/>
      <c r="P182" s="198"/>
      <c r="Q182" s="198"/>
      <c r="R182" s="198"/>
      <c r="S182" s="198"/>
      <c r="T182" s="199"/>
      <c r="AT182" s="200" t="s">
        <v>138</v>
      </c>
      <c r="AU182" s="200" t="s">
        <v>82</v>
      </c>
      <c r="AV182" s="11" t="s">
        <v>82</v>
      </c>
      <c r="AW182" s="11" t="s">
        <v>37</v>
      </c>
      <c r="AX182" s="11" t="s">
        <v>73</v>
      </c>
      <c r="AY182" s="200" t="s">
        <v>126</v>
      </c>
    </row>
    <row r="183" spans="2:65" s="11" customFormat="1" x14ac:dyDescent="0.3">
      <c r="B183" s="191"/>
      <c r="D183" s="186" t="s">
        <v>138</v>
      </c>
      <c r="E183" s="200" t="s">
        <v>5</v>
      </c>
      <c r="F183" s="202" t="s">
        <v>484</v>
      </c>
      <c r="H183" s="203">
        <v>392.8</v>
      </c>
      <c r="I183" s="196"/>
      <c r="L183" s="191"/>
      <c r="M183" s="197"/>
      <c r="N183" s="198"/>
      <c r="O183" s="198"/>
      <c r="P183" s="198"/>
      <c r="Q183" s="198"/>
      <c r="R183" s="198"/>
      <c r="S183" s="198"/>
      <c r="T183" s="199"/>
      <c r="AT183" s="200" t="s">
        <v>138</v>
      </c>
      <c r="AU183" s="200" t="s">
        <v>82</v>
      </c>
      <c r="AV183" s="11" t="s">
        <v>82</v>
      </c>
      <c r="AW183" s="11" t="s">
        <v>37</v>
      </c>
      <c r="AX183" s="11" t="s">
        <v>73</v>
      </c>
      <c r="AY183" s="200" t="s">
        <v>126</v>
      </c>
    </row>
    <row r="184" spans="2:65" s="13" customFormat="1" x14ac:dyDescent="0.3">
      <c r="B184" s="226"/>
      <c r="D184" s="192" t="s">
        <v>138</v>
      </c>
      <c r="E184" s="227" t="s">
        <v>5</v>
      </c>
      <c r="F184" s="228" t="s">
        <v>383</v>
      </c>
      <c r="H184" s="229">
        <v>21569.8</v>
      </c>
      <c r="I184" s="230"/>
      <c r="L184" s="226"/>
      <c r="M184" s="231"/>
      <c r="N184" s="232"/>
      <c r="O184" s="232"/>
      <c r="P184" s="232"/>
      <c r="Q184" s="232"/>
      <c r="R184" s="232"/>
      <c r="S184" s="232"/>
      <c r="T184" s="233"/>
      <c r="AT184" s="234" t="s">
        <v>138</v>
      </c>
      <c r="AU184" s="234" t="s">
        <v>82</v>
      </c>
      <c r="AV184" s="13" t="s">
        <v>133</v>
      </c>
      <c r="AW184" s="13" t="s">
        <v>37</v>
      </c>
      <c r="AX184" s="13" t="s">
        <v>24</v>
      </c>
      <c r="AY184" s="234" t="s">
        <v>126</v>
      </c>
    </row>
    <row r="185" spans="2:65" s="1" customFormat="1" ht="22.5" customHeight="1" x14ac:dyDescent="0.3">
      <c r="B185" s="173"/>
      <c r="C185" s="174" t="s">
        <v>485</v>
      </c>
      <c r="D185" s="174" t="s">
        <v>129</v>
      </c>
      <c r="E185" s="175" t="s">
        <v>486</v>
      </c>
      <c r="F185" s="176" t="s">
        <v>487</v>
      </c>
      <c r="G185" s="177" t="s">
        <v>352</v>
      </c>
      <c r="H185" s="178">
        <v>10236.24</v>
      </c>
      <c r="I185" s="179"/>
      <c r="J185" s="180">
        <f>ROUND(I185*H185,2)</f>
        <v>0</v>
      </c>
      <c r="K185" s="176" t="s">
        <v>198</v>
      </c>
      <c r="L185" s="40"/>
      <c r="M185" s="181" t="s">
        <v>5</v>
      </c>
      <c r="N185" s="182" t="s">
        <v>44</v>
      </c>
      <c r="O185" s="41"/>
      <c r="P185" s="183">
        <f>O185*H185</f>
        <v>0</v>
      </c>
      <c r="Q185" s="183">
        <v>0</v>
      </c>
      <c r="R185" s="183">
        <f>Q185*H185</f>
        <v>0</v>
      </c>
      <c r="S185" s="183">
        <v>0</v>
      </c>
      <c r="T185" s="184">
        <f>S185*H185</f>
        <v>0</v>
      </c>
      <c r="AR185" s="23" t="s">
        <v>133</v>
      </c>
      <c r="AT185" s="23" t="s">
        <v>129</v>
      </c>
      <c r="AU185" s="23" t="s">
        <v>82</v>
      </c>
      <c r="AY185" s="23" t="s">
        <v>126</v>
      </c>
      <c r="BE185" s="185">
        <f>IF(N185="základní",J185,0)</f>
        <v>0</v>
      </c>
      <c r="BF185" s="185">
        <f>IF(N185="snížená",J185,0)</f>
        <v>0</v>
      </c>
      <c r="BG185" s="185">
        <f>IF(N185="zákl. přenesená",J185,0)</f>
        <v>0</v>
      </c>
      <c r="BH185" s="185">
        <f>IF(N185="sníž. přenesená",J185,0)</f>
        <v>0</v>
      </c>
      <c r="BI185" s="185">
        <f>IF(N185="nulová",J185,0)</f>
        <v>0</v>
      </c>
      <c r="BJ185" s="23" t="s">
        <v>24</v>
      </c>
      <c r="BK185" s="185">
        <f>ROUND(I185*H185,2)</f>
        <v>0</v>
      </c>
      <c r="BL185" s="23" t="s">
        <v>133</v>
      </c>
      <c r="BM185" s="23" t="s">
        <v>488</v>
      </c>
    </row>
    <row r="186" spans="2:65" s="1" customFormat="1" x14ac:dyDescent="0.3">
      <c r="B186" s="40"/>
      <c r="D186" s="186" t="s">
        <v>135</v>
      </c>
      <c r="F186" s="187" t="s">
        <v>489</v>
      </c>
      <c r="I186" s="188"/>
      <c r="L186" s="40"/>
      <c r="M186" s="189"/>
      <c r="N186" s="41"/>
      <c r="O186" s="41"/>
      <c r="P186" s="41"/>
      <c r="Q186" s="41"/>
      <c r="R186" s="41"/>
      <c r="S186" s="41"/>
      <c r="T186" s="69"/>
      <c r="AT186" s="23" t="s">
        <v>135</v>
      </c>
      <c r="AU186" s="23" t="s">
        <v>82</v>
      </c>
    </row>
    <row r="187" spans="2:65" s="11" customFormat="1" x14ac:dyDescent="0.3">
      <c r="B187" s="191"/>
      <c r="D187" s="192" t="s">
        <v>138</v>
      </c>
      <c r="E187" s="193" t="s">
        <v>5</v>
      </c>
      <c r="F187" s="194" t="s">
        <v>490</v>
      </c>
      <c r="H187" s="195">
        <v>10236.24</v>
      </c>
      <c r="I187" s="196"/>
      <c r="L187" s="191"/>
      <c r="M187" s="197"/>
      <c r="N187" s="198"/>
      <c r="O187" s="198"/>
      <c r="P187" s="198"/>
      <c r="Q187" s="198"/>
      <c r="R187" s="198"/>
      <c r="S187" s="198"/>
      <c r="T187" s="199"/>
      <c r="AT187" s="200" t="s">
        <v>138</v>
      </c>
      <c r="AU187" s="200" t="s">
        <v>82</v>
      </c>
      <c r="AV187" s="11" t="s">
        <v>82</v>
      </c>
      <c r="AW187" s="11" t="s">
        <v>37</v>
      </c>
      <c r="AX187" s="11" t="s">
        <v>24</v>
      </c>
      <c r="AY187" s="200" t="s">
        <v>126</v>
      </c>
    </row>
    <row r="188" spans="2:65" s="1" customFormat="1" ht="22.5" customHeight="1" x14ac:dyDescent="0.3">
      <c r="B188" s="173"/>
      <c r="C188" s="174" t="s">
        <v>491</v>
      </c>
      <c r="D188" s="174" t="s">
        <v>129</v>
      </c>
      <c r="E188" s="175" t="s">
        <v>492</v>
      </c>
      <c r="F188" s="176" t="s">
        <v>493</v>
      </c>
      <c r="G188" s="177" t="s">
        <v>363</v>
      </c>
      <c r="H188" s="178">
        <v>140</v>
      </c>
      <c r="I188" s="179"/>
      <c r="J188" s="180">
        <f>ROUND(I188*H188,2)</f>
        <v>0</v>
      </c>
      <c r="K188" s="176" t="s">
        <v>198</v>
      </c>
      <c r="L188" s="40"/>
      <c r="M188" s="181" t="s">
        <v>5</v>
      </c>
      <c r="N188" s="182" t="s">
        <v>44</v>
      </c>
      <c r="O188" s="41"/>
      <c r="P188" s="183">
        <f>O188*H188</f>
        <v>0</v>
      </c>
      <c r="Q188" s="183">
        <v>0</v>
      </c>
      <c r="R188" s="183">
        <f>Q188*H188</f>
        <v>0</v>
      </c>
      <c r="S188" s="183">
        <v>0</v>
      </c>
      <c r="T188" s="184">
        <f>S188*H188</f>
        <v>0</v>
      </c>
      <c r="AR188" s="23" t="s">
        <v>133</v>
      </c>
      <c r="AT188" s="23" t="s">
        <v>129</v>
      </c>
      <c r="AU188" s="23" t="s">
        <v>82</v>
      </c>
      <c r="AY188" s="23" t="s">
        <v>126</v>
      </c>
      <c r="BE188" s="185">
        <f>IF(N188="základní",J188,0)</f>
        <v>0</v>
      </c>
      <c r="BF188" s="185">
        <f>IF(N188="snížená",J188,0)</f>
        <v>0</v>
      </c>
      <c r="BG188" s="185">
        <f>IF(N188="zákl. přenesená",J188,0)</f>
        <v>0</v>
      </c>
      <c r="BH188" s="185">
        <f>IF(N188="sníž. přenesená",J188,0)</f>
        <v>0</v>
      </c>
      <c r="BI188" s="185">
        <f>IF(N188="nulová",J188,0)</f>
        <v>0</v>
      </c>
      <c r="BJ188" s="23" t="s">
        <v>24</v>
      </c>
      <c r="BK188" s="185">
        <f>ROUND(I188*H188,2)</f>
        <v>0</v>
      </c>
      <c r="BL188" s="23" t="s">
        <v>133</v>
      </c>
      <c r="BM188" s="23" t="s">
        <v>494</v>
      </c>
    </row>
    <row r="189" spans="2:65" s="1" customFormat="1" ht="40.5" x14ac:dyDescent="0.3">
      <c r="B189" s="40"/>
      <c r="D189" s="186" t="s">
        <v>135</v>
      </c>
      <c r="F189" s="187" t="s">
        <v>495</v>
      </c>
      <c r="I189" s="188"/>
      <c r="L189" s="40"/>
      <c r="M189" s="189"/>
      <c r="N189" s="41"/>
      <c r="O189" s="41"/>
      <c r="P189" s="41"/>
      <c r="Q189" s="41"/>
      <c r="R189" s="41"/>
      <c r="S189" s="41"/>
      <c r="T189" s="69"/>
      <c r="AT189" s="23" t="s">
        <v>135</v>
      </c>
      <c r="AU189" s="23" t="s">
        <v>82</v>
      </c>
    </row>
    <row r="190" spans="2:65" s="11" customFormat="1" x14ac:dyDescent="0.3">
      <c r="B190" s="191"/>
      <c r="D190" s="192" t="s">
        <v>138</v>
      </c>
      <c r="E190" s="193" t="s">
        <v>5</v>
      </c>
      <c r="F190" s="194" t="s">
        <v>496</v>
      </c>
      <c r="H190" s="195">
        <v>140</v>
      </c>
      <c r="I190" s="196"/>
      <c r="L190" s="191"/>
      <c r="M190" s="197"/>
      <c r="N190" s="198"/>
      <c r="O190" s="198"/>
      <c r="P190" s="198"/>
      <c r="Q190" s="198"/>
      <c r="R190" s="198"/>
      <c r="S190" s="198"/>
      <c r="T190" s="199"/>
      <c r="AT190" s="200" t="s">
        <v>138</v>
      </c>
      <c r="AU190" s="200" t="s">
        <v>82</v>
      </c>
      <c r="AV190" s="11" t="s">
        <v>82</v>
      </c>
      <c r="AW190" s="11" t="s">
        <v>37</v>
      </c>
      <c r="AX190" s="11" t="s">
        <v>24</v>
      </c>
      <c r="AY190" s="200" t="s">
        <v>126</v>
      </c>
    </row>
    <row r="191" spans="2:65" s="1" customFormat="1" ht="22.5" customHeight="1" x14ac:dyDescent="0.3">
      <c r="B191" s="173"/>
      <c r="C191" s="216" t="s">
        <v>497</v>
      </c>
      <c r="D191" s="216" t="s">
        <v>349</v>
      </c>
      <c r="E191" s="217" t="s">
        <v>498</v>
      </c>
      <c r="F191" s="218" t="s">
        <v>499</v>
      </c>
      <c r="G191" s="219" t="s">
        <v>352</v>
      </c>
      <c r="H191" s="220">
        <v>280</v>
      </c>
      <c r="I191" s="221"/>
      <c r="J191" s="222">
        <f>ROUND(I191*H191,2)</f>
        <v>0</v>
      </c>
      <c r="K191" s="218" t="s">
        <v>198</v>
      </c>
      <c r="L191" s="223"/>
      <c r="M191" s="224" t="s">
        <v>5</v>
      </c>
      <c r="N191" s="225" t="s">
        <v>44</v>
      </c>
      <c r="O191" s="41"/>
      <c r="P191" s="183">
        <f>O191*H191</f>
        <v>0</v>
      </c>
      <c r="Q191" s="183">
        <v>1</v>
      </c>
      <c r="R191" s="183">
        <f>Q191*H191</f>
        <v>280</v>
      </c>
      <c r="S191" s="183">
        <v>0</v>
      </c>
      <c r="T191" s="184">
        <f>S191*H191</f>
        <v>0</v>
      </c>
      <c r="AR191" s="23" t="s">
        <v>171</v>
      </c>
      <c r="AT191" s="23" t="s">
        <v>349</v>
      </c>
      <c r="AU191" s="23" t="s">
        <v>82</v>
      </c>
      <c r="AY191" s="23" t="s">
        <v>126</v>
      </c>
      <c r="BE191" s="185">
        <f>IF(N191="základní",J191,0)</f>
        <v>0</v>
      </c>
      <c r="BF191" s="185">
        <f>IF(N191="snížená",J191,0)</f>
        <v>0</v>
      </c>
      <c r="BG191" s="185">
        <f>IF(N191="zákl. přenesená",J191,0)</f>
        <v>0</v>
      </c>
      <c r="BH191" s="185">
        <f>IF(N191="sníž. přenesená",J191,0)</f>
        <v>0</v>
      </c>
      <c r="BI191" s="185">
        <f>IF(N191="nulová",J191,0)</f>
        <v>0</v>
      </c>
      <c r="BJ191" s="23" t="s">
        <v>24</v>
      </c>
      <c r="BK191" s="185">
        <f>ROUND(I191*H191,2)</f>
        <v>0</v>
      </c>
      <c r="BL191" s="23" t="s">
        <v>133</v>
      </c>
      <c r="BM191" s="23" t="s">
        <v>500</v>
      </c>
    </row>
    <row r="192" spans="2:65" s="11" customFormat="1" x14ac:dyDescent="0.3">
      <c r="B192" s="191"/>
      <c r="D192" s="192" t="s">
        <v>138</v>
      </c>
      <c r="F192" s="194" t="s">
        <v>501</v>
      </c>
      <c r="H192" s="195">
        <v>280</v>
      </c>
      <c r="I192" s="196"/>
      <c r="L192" s="191"/>
      <c r="M192" s="197"/>
      <c r="N192" s="198"/>
      <c r="O192" s="198"/>
      <c r="P192" s="198"/>
      <c r="Q192" s="198"/>
      <c r="R192" s="198"/>
      <c r="S192" s="198"/>
      <c r="T192" s="199"/>
      <c r="AT192" s="200" t="s">
        <v>138</v>
      </c>
      <c r="AU192" s="200" t="s">
        <v>82</v>
      </c>
      <c r="AV192" s="11" t="s">
        <v>82</v>
      </c>
      <c r="AW192" s="11" t="s">
        <v>6</v>
      </c>
      <c r="AX192" s="11" t="s">
        <v>24</v>
      </c>
      <c r="AY192" s="200" t="s">
        <v>126</v>
      </c>
    </row>
    <row r="193" spans="2:65" s="1" customFormat="1" ht="22.5" customHeight="1" x14ac:dyDescent="0.3">
      <c r="B193" s="173"/>
      <c r="C193" s="174" t="s">
        <v>502</v>
      </c>
      <c r="D193" s="174" t="s">
        <v>129</v>
      </c>
      <c r="E193" s="175" t="s">
        <v>503</v>
      </c>
      <c r="F193" s="176" t="s">
        <v>504</v>
      </c>
      <c r="G193" s="177" t="s">
        <v>330</v>
      </c>
      <c r="H193" s="178">
        <v>31766</v>
      </c>
      <c r="I193" s="179"/>
      <c r="J193" s="180">
        <f>ROUND(I193*H193,2)</f>
        <v>0</v>
      </c>
      <c r="K193" s="176" t="s">
        <v>198</v>
      </c>
      <c r="L193" s="40"/>
      <c r="M193" s="181" t="s">
        <v>5</v>
      </c>
      <c r="N193" s="182" t="s">
        <v>44</v>
      </c>
      <c r="O193" s="41"/>
      <c r="P193" s="183">
        <f>O193*H193</f>
        <v>0</v>
      </c>
      <c r="Q193" s="183">
        <v>0</v>
      </c>
      <c r="R193" s="183">
        <f>Q193*H193</f>
        <v>0</v>
      </c>
      <c r="S193" s="183">
        <v>0</v>
      </c>
      <c r="T193" s="184">
        <f>S193*H193</f>
        <v>0</v>
      </c>
      <c r="AR193" s="23" t="s">
        <v>133</v>
      </c>
      <c r="AT193" s="23" t="s">
        <v>129</v>
      </c>
      <c r="AU193" s="23" t="s">
        <v>82</v>
      </c>
      <c r="AY193" s="23" t="s">
        <v>126</v>
      </c>
      <c r="BE193" s="185">
        <f>IF(N193="základní",J193,0)</f>
        <v>0</v>
      </c>
      <c r="BF193" s="185">
        <f>IF(N193="snížená",J193,0)</f>
        <v>0</v>
      </c>
      <c r="BG193" s="185">
        <f>IF(N193="zákl. přenesená",J193,0)</f>
        <v>0</v>
      </c>
      <c r="BH193" s="185">
        <f>IF(N193="sníž. přenesená",J193,0)</f>
        <v>0</v>
      </c>
      <c r="BI193" s="185">
        <f>IF(N193="nulová",J193,0)</f>
        <v>0</v>
      </c>
      <c r="BJ193" s="23" t="s">
        <v>24</v>
      </c>
      <c r="BK193" s="185">
        <f>ROUND(I193*H193,2)</f>
        <v>0</v>
      </c>
      <c r="BL193" s="23" t="s">
        <v>133</v>
      </c>
      <c r="BM193" s="23" t="s">
        <v>505</v>
      </c>
    </row>
    <row r="194" spans="2:65" s="1" customFormat="1" ht="27" x14ac:dyDescent="0.3">
      <c r="B194" s="40"/>
      <c r="D194" s="186" t="s">
        <v>135</v>
      </c>
      <c r="F194" s="187" t="s">
        <v>506</v>
      </c>
      <c r="I194" s="188"/>
      <c r="L194" s="40"/>
      <c r="M194" s="189"/>
      <c r="N194" s="41"/>
      <c r="O194" s="41"/>
      <c r="P194" s="41"/>
      <c r="Q194" s="41"/>
      <c r="R194" s="41"/>
      <c r="S194" s="41"/>
      <c r="T194" s="69"/>
      <c r="AT194" s="23" t="s">
        <v>135</v>
      </c>
      <c r="AU194" s="23" t="s">
        <v>82</v>
      </c>
    </row>
    <row r="195" spans="2:65" s="11" customFormat="1" x14ac:dyDescent="0.3">
      <c r="B195" s="191"/>
      <c r="D195" s="192" t="s">
        <v>138</v>
      </c>
      <c r="E195" s="193" t="s">
        <v>5</v>
      </c>
      <c r="F195" s="194" t="s">
        <v>507</v>
      </c>
      <c r="H195" s="195">
        <v>31766</v>
      </c>
      <c r="I195" s="196"/>
      <c r="L195" s="191"/>
      <c r="M195" s="197"/>
      <c r="N195" s="198"/>
      <c r="O195" s="198"/>
      <c r="P195" s="198"/>
      <c r="Q195" s="198"/>
      <c r="R195" s="198"/>
      <c r="S195" s="198"/>
      <c r="T195" s="199"/>
      <c r="AT195" s="200" t="s">
        <v>138</v>
      </c>
      <c r="AU195" s="200" t="s">
        <v>82</v>
      </c>
      <c r="AV195" s="11" t="s">
        <v>82</v>
      </c>
      <c r="AW195" s="11" t="s">
        <v>37</v>
      </c>
      <c r="AX195" s="11" t="s">
        <v>24</v>
      </c>
      <c r="AY195" s="200" t="s">
        <v>126</v>
      </c>
    </row>
    <row r="196" spans="2:65" s="1" customFormat="1" ht="22.5" customHeight="1" x14ac:dyDescent="0.3">
      <c r="B196" s="173"/>
      <c r="C196" s="174" t="s">
        <v>508</v>
      </c>
      <c r="D196" s="174" t="s">
        <v>129</v>
      </c>
      <c r="E196" s="175" t="s">
        <v>509</v>
      </c>
      <c r="F196" s="176" t="s">
        <v>510</v>
      </c>
      <c r="G196" s="177" t="s">
        <v>330</v>
      </c>
      <c r="H196" s="178">
        <v>3497</v>
      </c>
      <c r="I196" s="179"/>
      <c r="J196" s="180">
        <f>ROUND(I196*H196,2)</f>
        <v>0</v>
      </c>
      <c r="K196" s="176" t="s">
        <v>198</v>
      </c>
      <c r="L196" s="40"/>
      <c r="M196" s="181" t="s">
        <v>5</v>
      </c>
      <c r="N196" s="182" t="s">
        <v>44</v>
      </c>
      <c r="O196" s="41"/>
      <c r="P196" s="183">
        <f>O196*H196</f>
        <v>0</v>
      </c>
      <c r="Q196" s="183">
        <v>0</v>
      </c>
      <c r="R196" s="183">
        <f>Q196*H196</f>
        <v>0</v>
      </c>
      <c r="S196" s="183">
        <v>0</v>
      </c>
      <c r="T196" s="184">
        <f>S196*H196</f>
        <v>0</v>
      </c>
      <c r="AR196" s="23" t="s">
        <v>133</v>
      </c>
      <c r="AT196" s="23" t="s">
        <v>129</v>
      </c>
      <c r="AU196" s="23" t="s">
        <v>82</v>
      </c>
      <c r="AY196" s="23" t="s">
        <v>126</v>
      </c>
      <c r="BE196" s="185">
        <f>IF(N196="základní",J196,0)</f>
        <v>0</v>
      </c>
      <c r="BF196" s="185">
        <f>IF(N196="snížená",J196,0)</f>
        <v>0</v>
      </c>
      <c r="BG196" s="185">
        <f>IF(N196="zákl. přenesená",J196,0)</f>
        <v>0</v>
      </c>
      <c r="BH196" s="185">
        <f>IF(N196="sníž. přenesená",J196,0)</f>
        <v>0</v>
      </c>
      <c r="BI196" s="185">
        <f>IF(N196="nulová",J196,0)</f>
        <v>0</v>
      </c>
      <c r="BJ196" s="23" t="s">
        <v>24</v>
      </c>
      <c r="BK196" s="185">
        <f>ROUND(I196*H196,2)</f>
        <v>0</v>
      </c>
      <c r="BL196" s="23" t="s">
        <v>133</v>
      </c>
      <c r="BM196" s="23" t="s">
        <v>511</v>
      </c>
    </row>
    <row r="197" spans="2:65" s="1" customFormat="1" ht="27" x14ac:dyDescent="0.3">
      <c r="B197" s="40"/>
      <c r="D197" s="186" t="s">
        <v>135</v>
      </c>
      <c r="F197" s="187" t="s">
        <v>512</v>
      </c>
      <c r="I197" s="188"/>
      <c r="L197" s="40"/>
      <c r="M197" s="189"/>
      <c r="N197" s="41"/>
      <c r="O197" s="41"/>
      <c r="P197" s="41"/>
      <c r="Q197" s="41"/>
      <c r="R197" s="41"/>
      <c r="S197" s="41"/>
      <c r="T197" s="69"/>
      <c r="AT197" s="23" t="s">
        <v>135</v>
      </c>
      <c r="AU197" s="23" t="s">
        <v>82</v>
      </c>
    </row>
    <row r="198" spans="2:65" s="11" customFormat="1" x14ac:dyDescent="0.3">
      <c r="B198" s="191"/>
      <c r="D198" s="186" t="s">
        <v>138</v>
      </c>
      <c r="E198" s="200" t="s">
        <v>5</v>
      </c>
      <c r="F198" s="202" t="s">
        <v>513</v>
      </c>
      <c r="H198" s="203">
        <v>2825</v>
      </c>
      <c r="I198" s="196"/>
      <c r="L198" s="191"/>
      <c r="M198" s="197"/>
      <c r="N198" s="198"/>
      <c r="O198" s="198"/>
      <c r="P198" s="198"/>
      <c r="Q198" s="198"/>
      <c r="R198" s="198"/>
      <c r="S198" s="198"/>
      <c r="T198" s="199"/>
      <c r="AT198" s="200" t="s">
        <v>138</v>
      </c>
      <c r="AU198" s="200" t="s">
        <v>82</v>
      </c>
      <c r="AV198" s="11" t="s">
        <v>82</v>
      </c>
      <c r="AW198" s="11" t="s">
        <v>37</v>
      </c>
      <c r="AX198" s="11" t="s">
        <v>73</v>
      </c>
      <c r="AY198" s="200" t="s">
        <v>126</v>
      </c>
    </row>
    <row r="199" spans="2:65" s="11" customFormat="1" x14ac:dyDescent="0.3">
      <c r="B199" s="191"/>
      <c r="D199" s="186" t="s">
        <v>138</v>
      </c>
      <c r="E199" s="200" t="s">
        <v>5</v>
      </c>
      <c r="F199" s="202" t="s">
        <v>514</v>
      </c>
      <c r="H199" s="203">
        <v>672</v>
      </c>
      <c r="I199" s="196"/>
      <c r="L199" s="191"/>
      <c r="M199" s="197"/>
      <c r="N199" s="198"/>
      <c r="O199" s="198"/>
      <c r="P199" s="198"/>
      <c r="Q199" s="198"/>
      <c r="R199" s="198"/>
      <c r="S199" s="198"/>
      <c r="T199" s="199"/>
      <c r="AT199" s="200" t="s">
        <v>138</v>
      </c>
      <c r="AU199" s="200" t="s">
        <v>82</v>
      </c>
      <c r="AV199" s="11" t="s">
        <v>82</v>
      </c>
      <c r="AW199" s="11" t="s">
        <v>37</v>
      </c>
      <c r="AX199" s="11" t="s">
        <v>73</v>
      </c>
      <c r="AY199" s="200" t="s">
        <v>126</v>
      </c>
    </row>
    <row r="200" spans="2:65" s="13" customFormat="1" x14ac:dyDescent="0.3">
      <c r="B200" s="226"/>
      <c r="D200" s="192" t="s">
        <v>138</v>
      </c>
      <c r="E200" s="227" t="s">
        <v>5</v>
      </c>
      <c r="F200" s="228" t="s">
        <v>383</v>
      </c>
      <c r="H200" s="229">
        <v>3497</v>
      </c>
      <c r="I200" s="230"/>
      <c r="L200" s="226"/>
      <c r="M200" s="231"/>
      <c r="N200" s="232"/>
      <c r="O200" s="232"/>
      <c r="P200" s="232"/>
      <c r="Q200" s="232"/>
      <c r="R200" s="232"/>
      <c r="S200" s="232"/>
      <c r="T200" s="233"/>
      <c r="AT200" s="234" t="s">
        <v>138</v>
      </c>
      <c r="AU200" s="234" t="s">
        <v>82</v>
      </c>
      <c r="AV200" s="13" t="s">
        <v>133</v>
      </c>
      <c r="AW200" s="13" t="s">
        <v>37</v>
      </c>
      <c r="AX200" s="13" t="s">
        <v>24</v>
      </c>
      <c r="AY200" s="234" t="s">
        <v>126</v>
      </c>
    </row>
    <row r="201" spans="2:65" s="1" customFormat="1" ht="22.5" customHeight="1" x14ac:dyDescent="0.3">
      <c r="B201" s="173"/>
      <c r="C201" s="174" t="s">
        <v>515</v>
      </c>
      <c r="D201" s="174" t="s">
        <v>129</v>
      </c>
      <c r="E201" s="175" t="s">
        <v>516</v>
      </c>
      <c r="F201" s="176" t="s">
        <v>517</v>
      </c>
      <c r="G201" s="177" t="s">
        <v>330</v>
      </c>
      <c r="H201" s="178">
        <v>672</v>
      </c>
      <c r="I201" s="179"/>
      <c r="J201" s="180">
        <f>ROUND(I201*H201,2)</f>
        <v>0</v>
      </c>
      <c r="K201" s="176" t="s">
        <v>198</v>
      </c>
      <c r="L201" s="40"/>
      <c r="M201" s="181" t="s">
        <v>5</v>
      </c>
      <c r="N201" s="182" t="s">
        <v>44</v>
      </c>
      <c r="O201" s="41"/>
      <c r="P201" s="183">
        <f>O201*H201</f>
        <v>0</v>
      </c>
      <c r="Q201" s="183">
        <v>0</v>
      </c>
      <c r="R201" s="183">
        <f>Q201*H201</f>
        <v>0</v>
      </c>
      <c r="S201" s="183">
        <v>0</v>
      </c>
      <c r="T201" s="184">
        <f>S201*H201</f>
        <v>0</v>
      </c>
      <c r="AR201" s="23" t="s">
        <v>133</v>
      </c>
      <c r="AT201" s="23" t="s">
        <v>129</v>
      </c>
      <c r="AU201" s="23" t="s">
        <v>82</v>
      </c>
      <c r="AY201" s="23" t="s">
        <v>126</v>
      </c>
      <c r="BE201" s="185">
        <f>IF(N201="základní",J201,0)</f>
        <v>0</v>
      </c>
      <c r="BF201" s="185">
        <f>IF(N201="snížená",J201,0)</f>
        <v>0</v>
      </c>
      <c r="BG201" s="185">
        <f>IF(N201="zákl. přenesená",J201,0)</f>
        <v>0</v>
      </c>
      <c r="BH201" s="185">
        <f>IF(N201="sníž. přenesená",J201,0)</f>
        <v>0</v>
      </c>
      <c r="BI201" s="185">
        <f>IF(N201="nulová",J201,0)</f>
        <v>0</v>
      </c>
      <c r="BJ201" s="23" t="s">
        <v>24</v>
      </c>
      <c r="BK201" s="185">
        <f>ROUND(I201*H201,2)</f>
        <v>0</v>
      </c>
      <c r="BL201" s="23" t="s">
        <v>133</v>
      </c>
      <c r="BM201" s="23" t="s">
        <v>518</v>
      </c>
    </row>
    <row r="202" spans="2:65" s="1" customFormat="1" ht="27" x14ac:dyDescent="0.3">
      <c r="B202" s="40"/>
      <c r="D202" s="192" t="s">
        <v>135</v>
      </c>
      <c r="F202" s="215" t="s">
        <v>519</v>
      </c>
      <c r="I202" s="188"/>
      <c r="L202" s="40"/>
      <c r="M202" s="189"/>
      <c r="N202" s="41"/>
      <c r="O202" s="41"/>
      <c r="P202" s="41"/>
      <c r="Q202" s="41"/>
      <c r="R202" s="41"/>
      <c r="S202" s="41"/>
      <c r="T202" s="69"/>
      <c r="AT202" s="23" t="s">
        <v>135</v>
      </c>
      <c r="AU202" s="23" t="s">
        <v>82</v>
      </c>
    </row>
    <row r="203" spans="2:65" s="1" customFormat="1" ht="22.5" customHeight="1" x14ac:dyDescent="0.3">
      <c r="B203" s="173"/>
      <c r="C203" s="216" t="s">
        <v>520</v>
      </c>
      <c r="D203" s="216" t="s">
        <v>349</v>
      </c>
      <c r="E203" s="217" t="s">
        <v>521</v>
      </c>
      <c r="F203" s="218" t="s">
        <v>522</v>
      </c>
      <c r="G203" s="219" t="s">
        <v>523</v>
      </c>
      <c r="H203" s="220">
        <v>10.08</v>
      </c>
      <c r="I203" s="221"/>
      <c r="J203" s="222">
        <f>ROUND(I203*H203,2)</f>
        <v>0</v>
      </c>
      <c r="K203" s="218" t="s">
        <v>198</v>
      </c>
      <c r="L203" s="223"/>
      <c r="M203" s="224" t="s">
        <v>5</v>
      </c>
      <c r="N203" s="225" t="s">
        <v>44</v>
      </c>
      <c r="O203" s="41"/>
      <c r="P203" s="183">
        <f>O203*H203</f>
        <v>0</v>
      </c>
      <c r="Q203" s="183">
        <v>1E-3</v>
      </c>
      <c r="R203" s="183">
        <f>Q203*H203</f>
        <v>1.008E-2</v>
      </c>
      <c r="S203" s="183">
        <v>0</v>
      </c>
      <c r="T203" s="184">
        <f>S203*H203</f>
        <v>0</v>
      </c>
      <c r="AR203" s="23" t="s">
        <v>171</v>
      </c>
      <c r="AT203" s="23" t="s">
        <v>349</v>
      </c>
      <c r="AU203" s="23" t="s">
        <v>82</v>
      </c>
      <c r="AY203" s="23" t="s">
        <v>126</v>
      </c>
      <c r="BE203" s="185">
        <f>IF(N203="základní",J203,0)</f>
        <v>0</v>
      </c>
      <c r="BF203" s="185">
        <f>IF(N203="snížená",J203,0)</f>
        <v>0</v>
      </c>
      <c r="BG203" s="185">
        <f>IF(N203="zákl. přenesená",J203,0)</f>
        <v>0</v>
      </c>
      <c r="BH203" s="185">
        <f>IF(N203="sníž. přenesená",J203,0)</f>
        <v>0</v>
      </c>
      <c r="BI203" s="185">
        <f>IF(N203="nulová",J203,0)</f>
        <v>0</v>
      </c>
      <c r="BJ203" s="23" t="s">
        <v>24</v>
      </c>
      <c r="BK203" s="185">
        <f>ROUND(I203*H203,2)</f>
        <v>0</v>
      </c>
      <c r="BL203" s="23" t="s">
        <v>133</v>
      </c>
      <c r="BM203" s="23" t="s">
        <v>524</v>
      </c>
    </row>
    <row r="204" spans="2:65" s="1" customFormat="1" x14ac:dyDescent="0.3">
      <c r="B204" s="40"/>
      <c r="D204" s="186" t="s">
        <v>135</v>
      </c>
      <c r="F204" s="187" t="s">
        <v>525</v>
      </c>
      <c r="I204" s="188"/>
      <c r="L204" s="40"/>
      <c r="M204" s="189"/>
      <c r="N204" s="41"/>
      <c r="O204" s="41"/>
      <c r="P204" s="41"/>
      <c r="Q204" s="41"/>
      <c r="R204" s="41"/>
      <c r="S204" s="41"/>
      <c r="T204" s="69"/>
      <c r="AT204" s="23" t="s">
        <v>135</v>
      </c>
      <c r="AU204" s="23" t="s">
        <v>82</v>
      </c>
    </row>
    <row r="205" spans="2:65" s="11" customFormat="1" x14ac:dyDescent="0.3">
      <c r="B205" s="191"/>
      <c r="D205" s="192" t="s">
        <v>138</v>
      </c>
      <c r="F205" s="194" t="s">
        <v>526</v>
      </c>
      <c r="H205" s="195">
        <v>10.08</v>
      </c>
      <c r="I205" s="196"/>
      <c r="L205" s="191"/>
      <c r="M205" s="197"/>
      <c r="N205" s="198"/>
      <c r="O205" s="198"/>
      <c r="P205" s="198"/>
      <c r="Q205" s="198"/>
      <c r="R205" s="198"/>
      <c r="S205" s="198"/>
      <c r="T205" s="199"/>
      <c r="AT205" s="200" t="s">
        <v>138</v>
      </c>
      <c r="AU205" s="200" t="s">
        <v>82</v>
      </c>
      <c r="AV205" s="11" t="s">
        <v>82</v>
      </c>
      <c r="AW205" s="11" t="s">
        <v>6</v>
      </c>
      <c r="AX205" s="11" t="s">
        <v>24</v>
      </c>
      <c r="AY205" s="200" t="s">
        <v>126</v>
      </c>
    </row>
    <row r="206" spans="2:65" s="1" customFormat="1" ht="22.5" customHeight="1" x14ac:dyDescent="0.3">
      <c r="B206" s="173"/>
      <c r="C206" s="174" t="s">
        <v>527</v>
      </c>
      <c r="D206" s="174" t="s">
        <v>129</v>
      </c>
      <c r="E206" s="175" t="s">
        <v>528</v>
      </c>
      <c r="F206" s="176" t="s">
        <v>529</v>
      </c>
      <c r="G206" s="177" t="s">
        <v>330</v>
      </c>
      <c r="H206" s="178">
        <v>672</v>
      </c>
      <c r="I206" s="179"/>
      <c r="J206" s="180">
        <f>ROUND(I206*H206,2)</f>
        <v>0</v>
      </c>
      <c r="K206" s="176" t="s">
        <v>198</v>
      </c>
      <c r="L206" s="40"/>
      <c r="M206" s="181" t="s">
        <v>5</v>
      </c>
      <c r="N206" s="182" t="s">
        <v>44</v>
      </c>
      <c r="O206" s="41"/>
      <c r="P206" s="183">
        <f>O206*H206</f>
        <v>0</v>
      </c>
      <c r="Q206" s="183">
        <v>0</v>
      </c>
      <c r="R206" s="183">
        <f>Q206*H206</f>
        <v>0</v>
      </c>
      <c r="S206" s="183">
        <v>0</v>
      </c>
      <c r="T206" s="184">
        <f>S206*H206</f>
        <v>0</v>
      </c>
      <c r="AR206" s="23" t="s">
        <v>133</v>
      </c>
      <c r="AT206" s="23" t="s">
        <v>129</v>
      </c>
      <c r="AU206" s="23" t="s">
        <v>82</v>
      </c>
      <c r="AY206" s="23" t="s">
        <v>126</v>
      </c>
      <c r="BE206" s="185">
        <f>IF(N206="základní",J206,0)</f>
        <v>0</v>
      </c>
      <c r="BF206" s="185">
        <f>IF(N206="snížená",J206,0)</f>
        <v>0</v>
      </c>
      <c r="BG206" s="185">
        <f>IF(N206="zákl. přenesená",J206,0)</f>
        <v>0</v>
      </c>
      <c r="BH206" s="185">
        <f>IF(N206="sníž. přenesená",J206,0)</f>
        <v>0</v>
      </c>
      <c r="BI206" s="185">
        <f>IF(N206="nulová",J206,0)</f>
        <v>0</v>
      </c>
      <c r="BJ206" s="23" t="s">
        <v>24</v>
      </c>
      <c r="BK206" s="185">
        <f>ROUND(I206*H206,2)</f>
        <v>0</v>
      </c>
      <c r="BL206" s="23" t="s">
        <v>133</v>
      </c>
      <c r="BM206" s="23" t="s">
        <v>530</v>
      </c>
    </row>
    <row r="207" spans="2:65" s="1" customFormat="1" x14ac:dyDescent="0.3">
      <c r="B207" s="40"/>
      <c r="D207" s="186" t="s">
        <v>135</v>
      </c>
      <c r="F207" s="187" t="s">
        <v>531</v>
      </c>
      <c r="I207" s="188"/>
      <c r="L207" s="40"/>
      <c r="M207" s="189"/>
      <c r="N207" s="41"/>
      <c r="O207" s="41"/>
      <c r="P207" s="41"/>
      <c r="Q207" s="41"/>
      <c r="R207" s="41"/>
      <c r="S207" s="41"/>
      <c r="T207" s="69"/>
      <c r="AT207" s="23" t="s">
        <v>135</v>
      </c>
      <c r="AU207" s="23" t="s">
        <v>82</v>
      </c>
    </row>
    <row r="208" spans="2:65" s="11" customFormat="1" x14ac:dyDescent="0.3">
      <c r="B208" s="191"/>
      <c r="D208" s="192" t="s">
        <v>138</v>
      </c>
      <c r="E208" s="193" t="s">
        <v>5</v>
      </c>
      <c r="F208" s="194" t="s">
        <v>532</v>
      </c>
      <c r="H208" s="195">
        <v>672</v>
      </c>
      <c r="I208" s="196"/>
      <c r="L208" s="191"/>
      <c r="M208" s="197"/>
      <c r="N208" s="198"/>
      <c r="O208" s="198"/>
      <c r="P208" s="198"/>
      <c r="Q208" s="198"/>
      <c r="R208" s="198"/>
      <c r="S208" s="198"/>
      <c r="T208" s="199"/>
      <c r="AT208" s="200" t="s">
        <v>138</v>
      </c>
      <c r="AU208" s="200" t="s">
        <v>82</v>
      </c>
      <c r="AV208" s="11" t="s">
        <v>82</v>
      </c>
      <c r="AW208" s="11" t="s">
        <v>37</v>
      </c>
      <c r="AX208" s="11" t="s">
        <v>24</v>
      </c>
      <c r="AY208" s="200" t="s">
        <v>126</v>
      </c>
    </row>
    <row r="209" spans="2:65" s="1" customFormat="1" ht="22.5" customHeight="1" x14ac:dyDescent="0.3">
      <c r="B209" s="173"/>
      <c r="C209" s="174" t="s">
        <v>533</v>
      </c>
      <c r="D209" s="174" t="s">
        <v>129</v>
      </c>
      <c r="E209" s="175" t="s">
        <v>534</v>
      </c>
      <c r="F209" s="176" t="s">
        <v>535</v>
      </c>
      <c r="G209" s="177" t="s">
        <v>330</v>
      </c>
      <c r="H209" s="178">
        <v>6441</v>
      </c>
      <c r="I209" s="179"/>
      <c r="J209" s="180">
        <f>ROUND(I209*H209,2)</f>
        <v>0</v>
      </c>
      <c r="K209" s="176" t="s">
        <v>198</v>
      </c>
      <c r="L209" s="40"/>
      <c r="M209" s="181" t="s">
        <v>5</v>
      </c>
      <c r="N209" s="182" t="s">
        <v>44</v>
      </c>
      <c r="O209" s="41"/>
      <c r="P209" s="183">
        <f>O209*H209</f>
        <v>0</v>
      </c>
      <c r="Q209" s="183">
        <v>0</v>
      </c>
      <c r="R209" s="183">
        <f>Q209*H209</f>
        <v>0</v>
      </c>
      <c r="S209" s="183">
        <v>0</v>
      </c>
      <c r="T209" s="184">
        <f>S209*H209</f>
        <v>0</v>
      </c>
      <c r="AR209" s="23" t="s">
        <v>133</v>
      </c>
      <c r="AT209" s="23" t="s">
        <v>129</v>
      </c>
      <c r="AU209" s="23" t="s">
        <v>82</v>
      </c>
      <c r="AY209" s="23" t="s">
        <v>126</v>
      </c>
      <c r="BE209" s="185">
        <f>IF(N209="základní",J209,0)</f>
        <v>0</v>
      </c>
      <c r="BF209" s="185">
        <f>IF(N209="snížená",J209,0)</f>
        <v>0</v>
      </c>
      <c r="BG209" s="185">
        <f>IF(N209="zákl. přenesená",J209,0)</f>
        <v>0</v>
      </c>
      <c r="BH209" s="185">
        <f>IF(N209="sníž. přenesená",J209,0)</f>
        <v>0</v>
      </c>
      <c r="BI209" s="185">
        <f>IF(N209="nulová",J209,0)</f>
        <v>0</v>
      </c>
      <c r="BJ209" s="23" t="s">
        <v>24</v>
      </c>
      <c r="BK209" s="185">
        <f>ROUND(I209*H209,2)</f>
        <v>0</v>
      </c>
      <c r="BL209" s="23" t="s">
        <v>133</v>
      </c>
      <c r="BM209" s="23" t="s">
        <v>536</v>
      </c>
    </row>
    <row r="210" spans="2:65" s="1" customFormat="1" x14ac:dyDescent="0.3">
      <c r="B210" s="40"/>
      <c r="D210" s="186" t="s">
        <v>135</v>
      </c>
      <c r="F210" s="187" t="s">
        <v>537</v>
      </c>
      <c r="I210" s="188"/>
      <c r="L210" s="40"/>
      <c r="M210" s="189"/>
      <c r="N210" s="41"/>
      <c r="O210" s="41"/>
      <c r="P210" s="41"/>
      <c r="Q210" s="41"/>
      <c r="R210" s="41"/>
      <c r="S210" s="41"/>
      <c r="T210" s="69"/>
      <c r="AT210" s="23" t="s">
        <v>135</v>
      </c>
      <c r="AU210" s="23" t="s">
        <v>82</v>
      </c>
    </row>
    <row r="211" spans="2:65" s="11" customFormat="1" x14ac:dyDescent="0.3">
      <c r="B211" s="191"/>
      <c r="D211" s="192" t="s">
        <v>138</v>
      </c>
      <c r="E211" s="193" t="s">
        <v>5</v>
      </c>
      <c r="F211" s="194" t="s">
        <v>538</v>
      </c>
      <c r="H211" s="195">
        <v>6441</v>
      </c>
      <c r="I211" s="196"/>
      <c r="L211" s="191"/>
      <c r="M211" s="197"/>
      <c r="N211" s="198"/>
      <c r="O211" s="198"/>
      <c r="P211" s="198"/>
      <c r="Q211" s="198"/>
      <c r="R211" s="198"/>
      <c r="S211" s="198"/>
      <c r="T211" s="199"/>
      <c r="AT211" s="200" t="s">
        <v>138</v>
      </c>
      <c r="AU211" s="200" t="s">
        <v>82</v>
      </c>
      <c r="AV211" s="11" t="s">
        <v>82</v>
      </c>
      <c r="AW211" s="11" t="s">
        <v>37</v>
      </c>
      <c r="AX211" s="11" t="s">
        <v>24</v>
      </c>
      <c r="AY211" s="200" t="s">
        <v>126</v>
      </c>
    </row>
    <row r="212" spans="2:65" s="1" customFormat="1" ht="22.5" customHeight="1" x14ac:dyDescent="0.3">
      <c r="B212" s="173"/>
      <c r="C212" s="174" t="s">
        <v>539</v>
      </c>
      <c r="D212" s="174" t="s">
        <v>129</v>
      </c>
      <c r="E212" s="175" t="s">
        <v>540</v>
      </c>
      <c r="F212" s="176" t="s">
        <v>541</v>
      </c>
      <c r="G212" s="177" t="s">
        <v>330</v>
      </c>
      <c r="H212" s="178">
        <v>4219</v>
      </c>
      <c r="I212" s="179"/>
      <c r="J212" s="180">
        <f>ROUND(I212*H212,2)</f>
        <v>0</v>
      </c>
      <c r="K212" s="176" t="s">
        <v>198</v>
      </c>
      <c r="L212" s="40"/>
      <c r="M212" s="181" t="s">
        <v>5</v>
      </c>
      <c r="N212" s="182" t="s">
        <v>44</v>
      </c>
      <c r="O212" s="41"/>
      <c r="P212" s="183">
        <f>O212*H212</f>
        <v>0</v>
      </c>
      <c r="Q212" s="183">
        <v>0</v>
      </c>
      <c r="R212" s="183">
        <f>Q212*H212</f>
        <v>0</v>
      </c>
      <c r="S212" s="183">
        <v>0</v>
      </c>
      <c r="T212" s="184">
        <f>S212*H212</f>
        <v>0</v>
      </c>
      <c r="AR212" s="23" t="s">
        <v>133</v>
      </c>
      <c r="AT212" s="23" t="s">
        <v>129</v>
      </c>
      <c r="AU212" s="23" t="s">
        <v>82</v>
      </c>
      <c r="AY212" s="23" t="s">
        <v>126</v>
      </c>
      <c r="BE212" s="185">
        <f>IF(N212="základní",J212,0)</f>
        <v>0</v>
      </c>
      <c r="BF212" s="185">
        <f>IF(N212="snížená",J212,0)</f>
        <v>0</v>
      </c>
      <c r="BG212" s="185">
        <f>IF(N212="zákl. přenesená",J212,0)</f>
        <v>0</v>
      </c>
      <c r="BH212" s="185">
        <f>IF(N212="sníž. přenesená",J212,0)</f>
        <v>0</v>
      </c>
      <c r="BI212" s="185">
        <f>IF(N212="nulová",J212,0)</f>
        <v>0</v>
      </c>
      <c r="BJ212" s="23" t="s">
        <v>24</v>
      </c>
      <c r="BK212" s="185">
        <f>ROUND(I212*H212,2)</f>
        <v>0</v>
      </c>
      <c r="BL212" s="23" t="s">
        <v>133</v>
      </c>
      <c r="BM212" s="23" t="s">
        <v>542</v>
      </c>
    </row>
    <row r="213" spans="2:65" s="1" customFormat="1" x14ac:dyDescent="0.3">
      <c r="B213" s="40"/>
      <c r="D213" s="192" t="s">
        <v>135</v>
      </c>
      <c r="F213" s="215" t="s">
        <v>543</v>
      </c>
      <c r="I213" s="188"/>
      <c r="L213" s="40"/>
      <c r="M213" s="189"/>
      <c r="N213" s="41"/>
      <c r="O213" s="41"/>
      <c r="P213" s="41"/>
      <c r="Q213" s="41"/>
      <c r="R213" s="41"/>
      <c r="S213" s="41"/>
      <c r="T213" s="69"/>
      <c r="AT213" s="23" t="s">
        <v>135</v>
      </c>
      <c r="AU213" s="23" t="s">
        <v>82</v>
      </c>
    </row>
    <row r="214" spans="2:65" s="1" customFormat="1" ht="22.5" customHeight="1" x14ac:dyDescent="0.3">
      <c r="B214" s="173"/>
      <c r="C214" s="216" t="s">
        <v>544</v>
      </c>
      <c r="D214" s="216" t="s">
        <v>349</v>
      </c>
      <c r="E214" s="217" t="s">
        <v>545</v>
      </c>
      <c r="F214" s="218" t="s">
        <v>546</v>
      </c>
      <c r="G214" s="219" t="s">
        <v>330</v>
      </c>
      <c r="H214" s="220">
        <v>4219</v>
      </c>
      <c r="I214" s="221"/>
      <c r="J214" s="222">
        <f>ROUND(I214*H214,2)</f>
        <v>0</v>
      </c>
      <c r="K214" s="218" t="s">
        <v>198</v>
      </c>
      <c r="L214" s="223"/>
      <c r="M214" s="224" t="s">
        <v>5</v>
      </c>
      <c r="N214" s="225" t="s">
        <v>44</v>
      </c>
      <c r="O214" s="41"/>
      <c r="P214" s="183">
        <f>O214*H214</f>
        <v>0</v>
      </c>
      <c r="Q214" s="183">
        <v>6.9999999999999999E-4</v>
      </c>
      <c r="R214" s="183">
        <f>Q214*H214</f>
        <v>2.9533</v>
      </c>
      <c r="S214" s="183">
        <v>0</v>
      </c>
      <c r="T214" s="184">
        <f>S214*H214</f>
        <v>0</v>
      </c>
      <c r="AR214" s="23" t="s">
        <v>171</v>
      </c>
      <c r="AT214" s="23" t="s">
        <v>349</v>
      </c>
      <c r="AU214" s="23" t="s">
        <v>82</v>
      </c>
      <c r="AY214" s="23" t="s">
        <v>126</v>
      </c>
      <c r="BE214" s="185">
        <f>IF(N214="základní",J214,0)</f>
        <v>0</v>
      </c>
      <c r="BF214" s="185">
        <f>IF(N214="snížená",J214,0)</f>
        <v>0</v>
      </c>
      <c r="BG214" s="185">
        <f>IF(N214="zákl. přenesená",J214,0)</f>
        <v>0</v>
      </c>
      <c r="BH214" s="185">
        <f>IF(N214="sníž. přenesená",J214,0)</f>
        <v>0</v>
      </c>
      <c r="BI214" s="185">
        <f>IF(N214="nulová",J214,0)</f>
        <v>0</v>
      </c>
      <c r="BJ214" s="23" t="s">
        <v>24</v>
      </c>
      <c r="BK214" s="185">
        <f>ROUND(I214*H214,2)</f>
        <v>0</v>
      </c>
      <c r="BL214" s="23" t="s">
        <v>133</v>
      </c>
      <c r="BM214" s="23" t="s">
        <v>547</v>
      </c>
    </row>
    <row r="215" spans="2:65" s="1" customFormat="1" x14ac:dyDescent="0.3">
      <c r="B215" s="40"/>
      <c r="D215" s="192" t="s">
        <v>135</v>
      </c>
      <c r="F215" s="215" t="s">
        <v>548</v>
      </c>
      <c r="I215" s="188"/>
      <c r="L215" s="40"/>
      <c r="M215" s="189"/>
      <c r="N215" s="41"/>
      <c r="O215" s="41"/>
      <c r="P215" s="41"/>
      <c r="Q215" s="41"/>
      <c r="R215" s="41"/>
      <c r="S215" s="41"/>
      <c r="T215" s="69"/>
      <c r="AT215" s="23" t="s">
        <v>135</v>
      </c>
      <c r="AU215" s="23" t="s">
        <v>82</v>
      </c>
    </row>
    <row r="216" spans="2:65" s="1" customFormat="1" ht="22.5" customHeight="1" x14ac:dyDescent="0.3">
      <c r="B216" s="173"/>
      <c r="C216" s="174" t="s">
        <v>549</v>
      </c>
      <c r="D216" s="174" t="s">
        <v>129</v>
      </c>
      <c r="E216" s="175" t="s">
        <v>550</v>
      </c>
      <c r="F216" s="176" t="s">
        <v>551</v>
      </c>
      <c r="G216" s="177" t="s">
        <v>330</v>
      </c>
      <c r="H216" s="178">
        <v>4219</v>
      </c>
      <c r="I216" s="179"/>
      <c r="J216" s="180">
        <f>ROUND(I216*H216,2)</f>
        <v>0</v>
      </c>
      <c r="K216" s="176" t="s">
        <v>198</v>
      </c>
      <c r="L216" s="40"/>
      <c r="M216" s="181" t="s">
        <v>5</v>
      </c>
      <c r="N216" s="182" t="s">
        <v>44</v>
      </c>
      <c r="O216" s="41"/>
      <c r="P216" s="183">
        <f>O216*H216</f>
        <v>0</v>
      </c>
      <c r="Q216" s="183">
        <v>0</v>
      </c>
      <c r="R216" s="183">
        <f>Q216*H216</f>
        <v>0</v>
      </c>
      <c r="S216" s="183">
        <v>0</v>
      </c>
      <c r="T216" s="184">
        <f>S216*H216</f>
        <v>0</v>
      </c>
      <c r="AR216" s="23" t="s">
        <v>133</v>
      </c>
      <c r="AT216" s="23" t="s">
        <v>129</v>
      </c>
      <c r="AU216" s="23" t="s">
        <v>82</v>
      </c>
      <c r="AY216" s="23" t="s">
        <v>126</v>
      </c>
      <c r="BE216" s="185">
        <f>IF(N216="základní",J216,0)</f>
        <v>0</v>
      </c>
      <c r="BF216" s="185">
        <f>IF(N216="snížená",J216,0)</f>
        <v>0</v>
      </c>
      <c r="BG216" s="185">
        <f>IF(N216="zákl. přenesená",J216,0)</f>
        <v>0</v>
      </c>
      <c r="BH216" s="185">
        <f>IF(N216="sníž. přenesená",J216,0)</f>
        <v>0</v>
      </c>
      <c r="BI216" s="185">
        <f>IF(N216="nulová",J216,0)</f>
        <v>0</v>
      </c>
      <c r="BJ216" s="23" t="s">
        <v>24</v>
      </c>
      <c r="BK216" s="185">
        <f>ROUND(I216*H216,2)</f>
        <v>0</v>
      </c>
      <c r="BL216" s="23" t="s">
        <v>133</v>
      </c>
      <c r="BM216" s="23" t="s">
        <v>552</v>
      </c>
    </row>
    <row r="217" spans="2:65" s="1" customFormat="1" ht="27" x14ac:dyDescent="0.3">
      <c r="B217" s="40"/>
      <c r="D217" s="186" t="s">
        <v>135</v>
      </c>
      <c r="F217" s="187" t="s">
        <v>553</v>
      </c>
      <c r="I217" s="188"/>
      <c r="L217" s="40"/>
      <c r="M217" s="189"/>
      <c r="N217" s="41"/>
      <c r="O217" s="41"/>
      <c r="P217" s="41"/>
      <c r="Q217" s="41"/>
      <c r="R217" s="41"/>
      <c r="S217" s="41"/>
      <c r="T217" s="69"/>
      <c r="AT217" s="23" t="s">
        <v>135</v>
      </c>
      <c r="AU217" s="23" t="s">
        <v>82</v>
      </c>
    </row>
    <row r="218" spans="2:65" s="11" customFormat="1" x14ac:dyDescent="0.3">
      <c r="B218" s="191"/>
      <c r="D218" s="192" t="s">
        <v>138</v>
      </c>
      <c r="E218" s="193" t="s">
        <v>5</v>
      </c>
      <c r="F218" s="194" t="s">
        <v>554</v>
      </c>
      <c r="H218" s="195">
        <v>4219</v>
      </c>
      <c r="I218" s="196"/>
      <c r="L218" s="191"/>
      <c r="M218" s="197"/>
      <c r="N218" s="198"/>
      <c r="O218" s="198"/>
      <c r="P218" s="198"/>
      <c r="Q218" s="198"/>
      <c r="R218" s="198"/>
      <c r="S218" s="198"/>
      <c r="T218" s="199"/>
      <c r="AT218" s="200" t="s">
        <v>138</v>
      </c>
      <c r="AU218" s="200" t="s">
        <v>82</v>
      </c>
      <c r="AV218" s="11" t="s">
        <v>82</v>
      </c>
      <c r="AW218" s="11" t="s">
        <v>37</v>
      </c>
      <c r="AX218" s="11" t="s">
        <v>24</v>
      </c>
      <c r="AY218" s="200" t="s">
        <v>126</v>
      </c>
    </row>
    <row r="219" spans="2:65" s="1" customFormat="1" ht="22.5" customHeight="1" x14ac:dyDescent="0.3">
      <c r="B219" s="173"/>
      <c r="C219" s="174" t="s">
        <v>555</v>
      </c>
      <c r="D219" s="174" t="s">
        <v>129</v>
      </c>
      <c r="E219" s="175" t="s">
        <v>556</v>
      </c>
      <c r="F219" s="176" t="s">
        <v>557</v>
      </c>
      <c r="G219" s="177" t="s">
        <v>330</v>
      </c>
      <c r="H219" s="178">
        <v>4219</v>
      </c>
      <c r="I219" s="179"/>
      <c r="J219" s="180">
        <f>ROUND(I219*H219,2)</f>
        <v>0</v>
      </c>
      <c r="K219" s="176" t="s">
        <v>198</v>
      </c>
      <c r="L219" s="40"/>
      <c r="M219" s="181" t="s">
        <v>5</v>
      </c>
      <c r="N219" s="182" t="s">
        <v>44</v>
      </c>
      <c r="O219" s="41"/>
      <c r="P219" s="183">
        <f>O219*H219</f>
        <v>0</v>
      </c>
      <c r="Q219" s="183">
        <v>0</v>
      </c>
      <c r="R219" s="183">
        <f>Q219*H219</f>
        <v>0</v>
      </c>
      <c r="S219" s="183">
        <v>0</v>
      </c>
      <c r="T219" s="184">
        <f>S219*H219</f>
        <v>0</v>
      </c>
      <c r="AR219" s="23" t="s">
        <v>133</v>
      </c>
      <c r="AT219" s="23" t="s">
        <v>129</v>
      </c>
      <c r="AU219" s="23" t="s">
        <v>82</v>
      </c>
      <c r="AY219" s="23" t="s">
        <v>126</v>
      </c>
      <c r="BE219" s="185">
        <f>IF(N219="základní",J219,0)</f>
        <v>0</v>
      </c>
      <c r="BF219" s="185">
        <f>IF(N219="snížená",J219,0)</f>
        <v>0</v>
      </c>
      <c r="BG219" s="185">
        <f>IF(N219="zákl. přenesená",J219,0)</f>
        <v>0</v>
      </c>
      <c r="BH219" s="185">
        <f>IF(N219="sníž. přenesená",J219,0)</f>
        <v>0</v>
      </c>
      <c r="BI219" s="185">
        <f>IF(N219="nulová",J219,0)</f>
        <v>0</v>
      </c>
      <c r="BJ219" s="23" t="s">
        <v>24</v>
      </c>
      <c r="BK219" s="185">
        <f>ROUND(I219*H219,2)</f>
        <v>0</v>
      </c>
      <c r="BL219" s="23" t="s">
        <v>133</v>
      </c>
      <c r="BM219" s="23" t="s">
        <v>558</v>
      </c>
    </row>
    <row r="220" spans="2:65" s="1" customFormat="1" ht="27" x14ac:dyDescent="0.3">
      <c r="B220" s="40"/>
      <c r="D220" s="186" t="s">
        <v>135</v>
      </c>
      <c r="F220" s="187" t="s">
        <v>559</v>
      </c>
      <c r="I220" s="188"/>
      <c r="L220" s="40"/>
      <c r="M220" s="189"/>
      <c r="N220" s="41"/>
      <c r="O220" s="41"/>
      <c r="P220" s="41"/>
      <c r="Q220" s="41"/>
      <c r="R220" s="41"/>
      <c r="S220" s="41"/>
      <c r="T220" s="69"/>
      <c r="AT220" s="23" t="s">
        <v>135</v>
      </c>
      <c r="AU220" s="23" t="s">
        <v>82</v>
      </c>
    </row>
    <row r="221" spans="2:65" s="11" customFormat="1" x14ac:dyDescent="0.3">
      <c r="B221" s="191"/>
      <c r="D221" s="192" t="s">
        <v>138</v>
      </c>
      <c r="E221" s="193" t="s">
        <v>5</v>
      </c>
      <c r="F221" s="194" t="s">
        <v>560</v>
      </c>
      <c r="H221" s="195">
        <v>4219</v>
      </c>
      <c r="I221" s="196"/>
      <c r="L221" s="191"/>
      <c r="M221" s="197"/>
      <c r="N221" s="198"/>
      <c r="O221" s="198"/>
      <c r="P221" s="198"/>
      <c r="Q221" s="198"/>
      <c r="R221" s="198"/>
      <c r="S221" s="198"/>
      <c r="T221" s="199"/>
      <c r="AT221" s="200" t="s">
        <v>138</v>
      </c>
      <c r="AU221" s="200" t="s">
        <v>82</v>
      </c>
      <c r="AV221" s="11" t="s">
        <v>82</v>
      </c>
      <c r="AW221" s="11" t="s">
        <v>37</v>
      </c>
      <c r="AX221" s="11" t="s">
        <v>24</v>
      </c>
      <c r="AY221" s="200" t="s">
        <v>126</v>
      </c>
    </row>
    <row r="222" spans="2:65" s="1" customFormat="1" ht="22.5" customHeight="1" x14ac:dyDescent="0.3">
      <c r="B222" s="173"/>
      <c r="C222" s="216" t="s">
        <v>561</v>
      </c>
      <c r="D222" s="216" t="s">
        <v>349</v>
      </c>
      <c r="E222" s="217" t="s">
        <v>562</v>
      </c>
      <c r="F222" s="218" t="s">
        <v>563</v>
      </c>
      <c r="G222" s="219" t="s">
        <v>352</v>
      </c>
      <c r="H222" s="220">
        <v>1310.85</v>
      </c>
      <c r="I222" s="221"/>
      <c r="J222" s="222">
        <f>ROUND(I222*H222,2)</f>
        <v>0</v>
      </c>
      <c r="K222" s="218" t="s">
        <v>198</v>
      </c>
      <c r="L222" s="223"/>
      <c r="M222" s="224" t="s">
        <v>5</v>
      </c>
      <c r="N222" s="225" t="s">
        <v>44</v>
      </c>
      <c r="O222" s="41"/>
      <c r="P222" s="183">
        <f>O222*H222</f>
        <v>0</v>
      </c>
      <c r="Q222" s="183">
        <v>1</v>
      </c>
      <c r="R222" s="183">
        <f>Q222*H222</f>
        <v>1310.85</v>
      </c>
      <c r="S222" s="183">
        <v>0</v>
      </c>
      <c r="T222" s="184">
        <f>S222*H222</f>
        <v>0</v>
      </c>
      <c r="AR222" s="23" t="s">
        <v>171</v>
      </c>
      <c r="AT222" s="23" t="s">
        <v>349</v>
      </c>
      <c r="AU222" s="23" t="s">
        <v>82</v>
      </c>
      <c r="AY222" s="23" t="s">
        <v>126</v>
      </c>
      <c r="BE222" s="185">
        <f>IF(N222="základní",J222,0)</f>
        <v>0</v>
      </c>
      <c r="BF222" s="185">
        <f>IF(N222="snížená",J222,0)</f>
        <v>0</v>
      </c>
      <c r="BG222" s="185">
        <f>IF(N222="zákl. přenesená",J222,0)</f>
        <v>0</v>
      </c>
      <c r="BH222" s="185">
        <f>IF(N222="sníž. přenesená",J222,0)</f>
        <v>0</v>
      </c>
      <c r="BI222" s="185">
        <f>IF(N222="nulová",J222,0)</f>
        <v>0</v>
      </c>
      <c r="BJ222" s="23" t="s">
        <v>24</v>
      </c>
      <c r="BK222" s="185">
        <f>ROUND(I222*H222,2)</f>
        <v>0</v>
      </c>
      <c r="BL222" s="23" t="s">
        <v>133</v>
      </c>
      <c r="BM222" s="23" t="s">
        <v>564</v>
      </c>
    </row>
    <row r="223" spans="2:65" s="1" customFormat="1" x14ac:dyDescent="0.3">
      <c r="B223" s="40"/>
      <c r="D223" s="186" t="s">
        <v>135</v>
      </c>
      <c r="F223" s="187" t="s">
        <v>565</v>
      </c>
      <c r="I223" s="188"/>
      <c r="L223" s="40"/>
      <c r="M223" s="189"/>
      <c r="N223" s="41"/>
      <c r="O223" s="41"/>
      <c r="P223" s="41"/>
      <c r="Q223" s="41"/>
      <c r="R223" s="41"/>
      <c r="S223" s="41"/>
      <c r="T223" s="69"/>
      <c r="AT223" s="23" t="s">
        <v>135</v>
      </c>
      <c r="AU223" s="23" t="s">
        <v>82</v>
      </c>
    </row>
    <row r="224" spans="2:65" s="11" customFormat="1" x14ac:dyDescent="0.3">
      <c r="B224" s="191"/>
      <c r="D224" s="186" t="s">
        <v>138</v>
      </c>
      <c r="E224" s="200" t="s">
        <v>5</v>
      </c>
      <c r="F224" s="202" t="s">
        <v>566</v>
      </c>
      <c r="H224" s="203">
        <v>1320.57</v>
      </c>
      <c r="I224" s="196"/>
      <c r="L224" s="191"/>
      <c r="M224" s="197"/>
      <c r="N224" s="198"/>
      <c r="O224" s="198"/>
      <c r="P224" s="198"/>
      <c r="Q224" s="198"/>
      <c r="R224" s="198"/>
      <c r="S224" s="198"/>
      <c r="T224" s="199"/>
      <c r="AT224" s="200" t="s">
        <v>138</v>
      </c>
      <c r="AU224" s="200" t="s">
        <v>82</v>
      </c>
      <c r="AV224" s="11" t="s">
        <v>82</v>
      </c>
      <c r="AW224" s="11" t="s">
        <v>37</v>
      </c>
      <c r="AX224" s="11" t="s">
        <v>73</v>
      </c>
      <c r="AY224" s="200" t="s">
        <v>126</v>
      </c>
    </row>
    <row r="225" spans="2:65" s="11" customFormat="1" x14ac:dyDescent="0.3">
      <c r="B225" s="191"/>
      <c r="D225" s="186" t="s">
        <v>138</v>
      </c>
      <c r="E225" s="200" t="s">
        <v>5</v>
      </c>
      <c r="F225" s="202" t="s">
        <v>567</v>
      </c>
      <c r="H225" s="203">
        <v>-9.7200000000000006</v>
      </c>
      <c r="I225" s="196"/>
      <c r="L225" s="191"/>
      <c r="M225" s="197"/>
      <c r="N225" s="198"/>
      <c r="O225" s="198"/>
      <c r="P225" s="198"/>
      <c r="Q225" s="198"/>
      <c r="R225" s="198"/>
      <c r="S225" s="198"/>
      <c r="T225" s="199"/>
      <c r="AT225" s="200" t="s">
        <v>138</v>
      </c>
      <c r="AU225" s="200" t="s">
        <v>82</v>
      </c>
      <c r="AV225" s="11" t="s">
        <v>82</v>
      </c>
      <c r="AW225" s="11" t="s">
        <v>37</v>
      </c>
      <c r="AX225" s="11" t="s">
        <v>73</v>
      </c>
      <c r="AY225" s="200" t="s">
        <v>126</v>
      </c>
    </row>
    <row r="226" spans="2:65" s="13" customFormat="1" x14ac:dyDescent="0.3">
      <c r="B226" s="226"/>
      <c r="D226" s="186" t="s">
        <v>138</v>
      </c>
      <c r="E226" s="235" t="s">
        <v>5</v>
      </c>
      <c r="F226" s="236" t="s">
        <v>383</v>
      </c>
      <c r="H226" s="237">
        <v>1310.85</v>
      </c>
      <c r="I226" s="230"/>
      <c r="L226" s="226"/>
      <c r="M226" s="231"/>
      <c r="N226" s="232"/>
      <c r="O226" s="232"/>
      <c r="P226" s="232"/>
      <c r="Q226" s="232"/>
      <c r="R226" s="232"/>
      <c r="S226" s="232"/>
      <c r="T226" s="233"/>
      <c r="AT226" s="234" t="s">
        <v>138</v>
      </c>
      <c r="AU226" s="234" t="s">
        <v>82</v>
      </c>
      <c r="AV226" s="13" t="s">
        <v>133</v>
      </c>
      <c r="AW226" s="13" t="s">
        <v>37</v>
      </c>
      <c r="AX226" s="13" t="s">
        <v>24</v>
      </c>
      <c r="AY226" s="234" t="s">
        <v>126</v>
      </c>
    </row>
    <row r="227" spans="2:65" s="10" customFormat="1" ht="29.85" customHeight="1" x14ac:dyDescent="0.3">
      <c r="B227" s="159"/>
      <c r="D227" s="170" t="s">
        <v>72</v>
      </c>
      <c r="E227" s="171" t="s">
        <v>82</v>
      </c>
      <c r="F227" s="171" t="s">
        <v>568</v>
      </c>
      <c r="I227" s="162"/>
      <c r="J227" s="172">
        <f>BK227</f>
        <v>0</v>
      </c>
      <c r="L227" s="159"/>
      <c r="M227" s="164"/>
      <c r="N227" s="165"/>
      <c r="O227" s="165"/>
      <c r="P227" s="166">
        <f>SUM(P228:P238)</f>
        <v>0</v>
      </c>
      <c r="Q227" s="165"/>
      <c r="R227" s="166">
        <f>SUM(R228:R238)</f>
        <v>176.3844636</v>
      </c>
      <c r="S227" s="165"/>
      <c r="T227" s="167">
        <f>SUM(T228:T238)</f>
        <v>0</v>
      </c>
      <c r="AR227" s="160" t="s">
        <v>24</v>
      </c>
      <c r="AT227" s="168" t="s">
        <v>72</v>
      </c>
      <c r="AU227" s="168" t="s">
        <v>24</v>
      </c>
      <c r="AY227" s="160" t="s">
        <v>126</v>
      </c>
      <c r="BK227" s="169">
        <f>SUM(BK228:BK238)</f>
        <v>0</v>
      </c>
    </row>
    <row r="228" spans="2:65" s="1" customFormat="1" ht="31.5" customHeight="1" x14ac:dyDescent="0.3">
      <c r="B228" s="173"/>
      <c r="C228" s="174" t="s">
        <v>569</v>
      </c>
      <c r="D228" s="174" t="s">
        <v>129</v>
      </c>
      <c r="E228" s="175" t="s">
        <v>570</v>
      </c>
      <c r="F228" s="176" t="s">
        <v>571</v>
      </c>
      <c r="G228" s="177" t="s">
        <v>132</v>
      </c>
      <c r="H228" s="178">
        <v>705</v>
      </c>
      <c r="I228" s="179"/>
      <c r="J228" s="180">
        <f>ROUND(I228*H228,2)</f>
        <v>0</v>
      </c>
      <c r="K228" s="176" t="s">
        <v>198</v>
      </c>
      <c r="L228" s="40"/>
      <c r="M228" s="181" t="s">
        <v>5</v>
      </c>
      <c r="N228" s="182" t="s">
        <v>44</v>
      </c>
      <c r="O228" s="41"/>
      <c r="P228" s="183">
        <f>O228*H228</f>
        <v>0</v>
      </c>
      <c r="Q228" s="183">
        <v>0.22656999999999999</v>
      </c>
      <c r="R228" s="183">
        <f>Q228*H228</f>
        <v>159.73185000000001</v>
      </c>
      <c r="S228" s="183">
        <v>0</v>
      </c>
      <c r="T228" s="184">
        <f>S228*H228</f>
        <v>0</v>
      </c>
      <c r="AR228" s="23" t="s">
        <v>133</v>
      </c>
      <c r="AT228" s="23" t="s">
        <v>129</v>
      </c>
      <c r="AU228" s="23" t="s">
        <v>82</v>
      </c>
      <c r="AY228" s="23" t="s">
        <v>126</v>
      </c>
      <c r="BE228" s="185">
        <f>IF(N228="základní",J228,0)</f>
        <v>0</v>
      </c>
      <c r="BF228" s="185">
        <f>IF(N228="snížená",J228,0)</f>
        <v>0</v>
      </c>
      <c r="BG228" s="185">
        <f>IF(N228="zákl. přenesená",J228,0)</f>
        <v>0</v>
      </c>
      <c r="BH228" s="185">
        <f>IF(N228="sníž. přenesená",J228,0)</f>
        <v>0</v>
      </c>
      <c r="BI228" s="185">
        <f>IF(N228="nulová",J228,0)</f>
        <v>0</v>
      </c>
      <c r="BJ228" s="23" t="s">
        <v>24</v>
      </c>
      <c r="BK228" s="185">
        <f>ROUND(I228*H228,2)</f>
        <v>0</v>
      </c>
      <c r="BL228" s="23" t="s">
        <v>133</v>
      </c>
      <c r="BM228" s="23" t="s">
        <v>572</v>
      </c>
    </row>
    <row r="229" spans="2:65" s="1" customFormat="1" ht="40.5" x14ac:dyDescent="0.3">
      <c r="B229" s="40"/>
      <c r="D229" s="186" t="s">
        <v>135</v>
      </c>
      <c r="F229" s="187" t="s">
        <v>573</v>
      </c>
      <c r="I229" s="188"/>
      <c r="L229" s="40"/>
      <c r="M229" s="189"/>
      <c r="N229" s="41"/>
      <c r="O229" s="41"/>
      <c r="P229" s="41"/>
      <c r="Q229" s="41"/>
      <c r="R229" s="41"/>
      <c r="S229" s="41"/>
      <c r="T229" s="69"/>
      <c r="AT229" s="23" t="s">
        <v>135</v>
      </c>
      <c r="AU229" s="23" t="s">
        <v>82</v>
      </c>
    </row>
    <row r="230" spans="2:65" s="12" customFormat="1" x14ac:dyDescent="0.3">
      <c r="B230" s="204"/>
      <c r="D230" s="186" t="s">
        <v>138</v>
      </c>
      <c r="E230" s="205" t="s">
        <v>5</v>
      </c>
      <c r="F230" s="206" t="s">
        <v>574</v>
      </c>
      <c r="H230" s="207" t="s">
        <v>5</v>
      </c>
      <c r="I230" s="208"/>
      <c r="L230" s="204"/>
      <c r="M230" s="209"/>
      <c r="N230" s="210"/>
      <c r="O230" s="210"/>
      <c r="P230" s="210"/>
      <c r="Q230" s="210"/>
      <c r="R230" s="210"/>
      <c r="S230" s="210"/>
      <c r="T230" s="211"/>
      <c r="AT230" s="207" t="s">
        <v>138</v>
      </c>
      <c r="AU230" s="207" t="s">
        <v>82</v>
      </c>
      <c r="AV230" s="12" t="s">
        <v>24</v>
      </c>
      <c r="AW230" s="12" t="s">
        <v>37</v>
      </c>
      <c r="AX230" s="12" t="s">
        <v>73</v>
      </c>
      <c r="AY230" s="207" t="s">
        <v>126</v>
      </c>
    </row>
    <row r="231" spans="2:65" s="11" customFormat="1" x14ac:dyDescent="0.3">
      <c r="B231" s="191"/>
      <c r="D231" s="192" t="s">
        <v>138</v>
      </c>
      <c r="E231" s="193" t="s">
        <v>5</v>
      </c>
      <c r="F231" s="194" t="s">
        <v>575</v>
      </c>
      <c r="H231" s="195">
        <v>705</v>
      </c>
      <c r="I231" s="196"/>
      <c r="L231" s="191"/>
      <c r="M231" s="197"/>
      <c r="N231" s="198"/>
      <c r="O231" s="198"/>
      <c r="P231" s="198"/>
      <c r="Q231" s="198"/>
      <c r="R231" s="198"/>
      <c r="S231" s="198"/>
      <c r="T231" s="199"/>
      <c r="AT231" s="200" t="s">
        <v>138</v>
      </c>
      <c r="AU231" s="200" t="s">
        <v>82</v>
      </c>
      <c r="AV231" s="11" t="s">
        <v>82</v>
      </c>
      <c r="AW231" s="11" t="s">
        <v>37</v>
      </c>
      <c r="AX231" s="11" t="s">
        <v>24</v>
      </c>
      <c r="AY231" s="200" t="s">
        <v>126</v>
      </c>
    </row>
    <row r="232" spans="2:65" s="1" customFormat="1" ht="22.5" customHeight="1" x14ac:dyDescent="0.3">
      <c r="B232" s="173"/>
      <c r="C232" s="174" t="s">
        <v>576</v>
      </c>
      <c r="D232" s="174" t="s">
        <v>129</v>
      </c>
      <c r="E232" s="175" t="s">
        <v>577</v>
      </c>
      <c r="F232" s="176" t="s">
        <v>578</v>
      </c>
      <c r="G232" s="177" t="s">
        <v>363</v>
      </c>
      <c r="H232" s="178">
        <v>6.5</v>
      </c>
      <c r="I232" s="179"/>
      <c r="J232" s="180">
        <f>ROUND(I232*H232,2)</f>
        <v>0</v>
      </c>
      <c r="K232" s="176" t="s">
        <v>198</v>
      </c>
      <c r="L232" s="40"/>
      <c r="M232" s="181" t="s">
        <v>5</v>
      </c>
      <c r="N232" s="182" t="s">
        <v>44</v>
      </c>
      <c r="O232" s="41"/>
      <c r="P232" s="183">
        <f>O232*H232</f>
        <v>0</v>
      </c>
      <c r="Q232" s="183">
        <v>2.5517799999999999</v>
      </c>
      <c r="R232" s="183">
        <f>Q232*H232</f>
        <v>16.586569999999998</v>
      </c>
      <c r="S232" s="183">
        <v>0</v>
      </c>
      <c r="T232" s="184">
        <f>S232*H232</f>
        <v>0</v>
      </c>
      <c r="AR232" s="23" t="s">
        <v>133</v>
      </c>
      <c r="AT232" s="23" t="s">
        <v>129</v>
      </c>
      <c r="AU232" s="23" t="s">
        <v>82</v>
      </c>
      <c r="AY232" s="23" t="s">
        <v>126</v>
      </c>
      <c r="BE232" s="185">
        <f>IF(N232="základní",J232,0)</f>
        <v>0</v>
      </c>
      <c r="BF232" s="185">
        <f>IF(N232="snížená",J232,0)</f>
        <v>0</v>
      </c>
      <c r="BG232" s="185">
        <f>IF(N232="zákl. přenesená",J232,0)</f>
        <v>0</v>
      </c>
      <c r="BH232" s="185">
        <f>IF(N232="sníž. přenesená",J232,0)</f>
        <v>0</v>
      </c>
      <c r="BI232" s="185">
        <f>IF(N232="nulová",J232,0)</f>
        <v>0</v>
      </c>
      <c r="BJ232" s="23" t="s">
        <v>24</v>
      </c>
      <c r="BK232" s="185">
        <f>ROUND(I232*H232,2)</f>
        <v>0</v>
      </c>
      <c r="BL232" s="23" t="s">
        <v>133</v>
      </c>
      <c r="BM232" s="23" t="s">
        <v>579</v>
      </c>
    </row>
    <row r="233" spans="2:65" s="1" customFormat="1" x14ac:dyDescent="0.3">
      <c r="B233" s="40"/>
      <c r="D233" s="186" t="s">
        <v>135</v>
      </c>
      <c r="F233" s="187" t="s">
        <v>580</v>
      </c>
      <c r="I233" s="188"/>
      <c r="L233" s="40"/>
      <c r="M233" s="189"/>
      <c r="N233" s="41"/>
      <c r="O233" s="41"/>
      <c r="P233" s="41"/>
      <c r="Q233" s="41"/>
      <c r="R233" s="41"/>
      <c r="S233" s="41"/>
      <c r="T233" s="69"/>
      <c r="AT233" s="23" t="s">
        <v>135</v>
      </c>
      <c r="AU233" s="23" t="s">
        <v>82</v>
      </c>
    </row>
    <row r="234" spans="2:65" s="11" customFormat="1" x14ac:dyDescent="0.3">
      <c r="B234" s="191"/>
      <c r="D234" s="192" t="s">
        <v>138</v>
      </c>
      <c r="E234" s="193" t="s">
        <v>5</v>
      </c>
      <c r="F234" s="194" t="s">
        <v>581</v>
      </c>
      <c r="H234" s="195">
        <v>6.5</v>
      </c>
      <c r="I234" s="196"/>
      <c r="L234" s="191"/>
      <c r="M234" s="197"/>
      <c r="N234" s="198"/>
      <c r="O234" s="198"/>
      <c r="P234" s="198"/>
      <c r="Q234" s="198"/>
      <c r="R234" s="198"/>
      <c r="S234" s="198"/>
      <c r="T234" s="199"/>
      <c r="AT234" s="200" t="s">
        <v>138</v>
      </c>
      <c r="AU234" s="200" t="s">
        <v>82</v>
      </c>
      <c r="AV234" s="11" t="s">
        <v>82</v>
      </c>
      <c r="AW234" s="11" t="s">
        <v>37</v>
      </c>
      <c r="AX234" s="11" t="s">
        <v>24</v>
      </c>
      <c r="AY234" s="200" t="s">
        <v>126</v>
      </c>
    </row>
    <row r="235" spans="2:65" s="1" customFormat="1" ht="22.5" customHeight="1" x14ac:dyDescent="0.3">
      <c r="B235" s="173"/>
      <c r="C235" s="174" t="s">
        <v>139</v>
      </c>
      <c r="D235" s="174" t="s">
        <v>129</v>
      </c>
      <c r="E235" s="175" t="s">
        <v>582</v>
      </c>
      <c r="F235" s="176" t="s">
        <v>583</v>
      </c>
      <c r="G235" s="177" t="s">
        <v>330</v>
      </c>
      <c r="H235" s="178">
        <v>14.42</v>
      </c>
      <c r="I235" s="179"/>
      <c r="J235" s="180">
        <f>ROUND(I235*H235,2)</f>
        <v>0</v>
      </c>
      <c r="K235" s="176" t="s">
        <v>198</v>
      </c>
      <c r="L235" s="40"/>
      <c r="M235" s="181" t="s">
        <v>5</v>
      </c>
      <c r="N235" s="182" t="s">
        <v>44</v>
      </c>
      <c r="O235" s="41"/>
      <c r="P235" s="183">
        <f>O235*H235</f>
        <v>0</v>
      </c>
      <c r="Q235" s="183">
        <v>4.5799999999999999E-3</v>
      </c>
      <c r="R235" s="183">
        <f>Q235*H235</f>
        <v>6.6043599999999994E-2</v>
      </c>
      <c r="S235" s="183">
        <v>0</v>
      </c>
      <c r="T235" s="184">
        <f>S235*H235</f>
        <v>0</v>
      </c>
      <c r="AR235" s="23" t="s">
        <v>133</v>
      </c>
      <c r="AT235" s="23" t="s">
        <v>129</v>
      </c>
      <c r="AU235" s="23" t="s">
        <v>82</v>
      </c>
      <c r="AY235" s="23" t="s">
        <v>126</v>
      </c>
      <c r="BE235" s="185">
        <f>IF(N235="základní",J235,0)</f>
        <v>0</v>
      </c>
      <c r="BF235" s="185">
        <f>IF(N235="snížená",J235,0)</f>
        <v>0</v>
      </c>
      <c r="BG235" s="185">
        <f>IF(N235="zákl. přenesená",J235,0)</f>
        <v>0</v>
      </c>
      <c r="BH235" s="185">
        <f>IF(N235="sníž. přenesená",J235,0)</f>
        <v>0</v>
      </c>
      <c r="BI235" s="185">
        <f>IF(N235="nulová",J235,0)</f>
        <v>0</v>
      </c>
      <c r="BJ235" s="23" t="s">
        <v>24</v>
      </c>
      <c r="BK235" s="185">
        <f>ROUND(I235*H235,2)</f>
        <v>0</v>
      </c>
      <c r="BL235" s="23" t="s">
        <v>133</v>
      </c>
      <c r="BM235" s="23" t="s">
        <v>584</v>
      </c>
    </row>
    <row r="236" spans="2:65" s="1" customFormat="1" x14ac:dyDescent="0.3">
      <c r="B236" s="40"/>
      <c r="D236" s="192" t="s">
        <v>135</v>
      </c>
      <c r="F236" s="215" t="s">
        <v>585</v>
      </c>
      <c r="I236" s="188"/>
      <c r="L236" s="40"/>
      <c r="M236" s="189"/>
      <c r="N236" s="41"/>
      <c r="O236" s="41"/>
      <c r="P236" s="41"/>
      <c r="Q236" s="41"/>
      <c r="R236" s="41"/>
      <c r="S236" s="41"/>
      <c r="T236" s="69"/>
      <c r="AT236" s="23" t="s">
        <v>135</v>
      </c>
      <c r="AU236" s="23" t="s">
        <v>82</v>
      </c>
    </row>
    <row r="237" spans="2:65" s="1" customFormat="1" ht="22.5" customHeight="1" x14ac:dyDescent="0.3">
      <c r="B237" s="173"/>
      <c r="C237" s="174" t="s">
        <v>586</v>
      </c>
      <c r="D237" s="174" t="s">
        <v>129</v>
      </c>
      <c r="E237" s="175" t="s">
        <v>587</v>
      </c>
      <c r="F237" s="176" t="s">
        <v>588</v>
      </c>
      <c r="G237" s="177" t="s">
        <v>330</v>
      </c>
      <c r="H237" s="178">
        <v>14.42</v>
      </c>
      <c r="I237" s="179"/>
      <c r="J237" s="180">
        <f>ROUND(I237*H237,2)</f>
        <v>0</v>
      </c>
      <c r="K237" s="176" t="s">
        <v>198</v>
      </c>
      <c r="L237" s="40"/>
      <c r="M237" s="181" t="s">
        <v>5</v>
      </c>
      <c r="N237" s="182" t="s">
        <v>44</v>
      </c>
      <c r="O237" s="41"/>
      <c r="P237" s="183">
        <f>O237*H237</f>
        <v>0</v>
      </c>
      <c r="Q237" s="183">
        <v>0</v>
      </c>
      <c r="R237" s="183">
        <f>Q237*H237</f>
        <v>0</v>
      </c>
      <c r="S237" s="183">
        <v>0</v>
      </c>
      <c r="T237" s="184">
        <f>S237*H237</f>
        <v>0</v>
      </c>
      <c r="AR237" s="23" t="s">
        <v>133</v>
      </c>
      <c r="AT237" s="23" t="s">
        <v>129</v>
      </c>
      <c r="AU237" s="23" t="s">
        <v>82</v>
      </c>
      <c r="AY237" s="23" t="s">
        <v>126</v>
      </c>
      <c r="BE237" s="185">
        <f>IF(N237="základní",J237,0)</f>
        <v>0</v>
      </c>
      <c r="BF237" s="185">
        <f>IF(N237="snížená",J237,0)</f>
        <v>0</v>
      </c>
      <c r="BG237" s="185">
        <f>IF(N237="zákl. přenesená",J237,0)</f>
        <v>0</v>
      </c>
      <c r="BH237" s="185">
        <f>IF(N237="sníž. přenesená",J237,0)</f>
        <v>0</v>
      </c>
      <c r="BI237" s="185">
        <f>IF(N237="nulová",J237,0)</f>
        <v>0</v>
      </c>
      <c r="BJ237" s="23" t="s">
        <v>24</v>
      </c>
      <c r="BK237" s="185">
        <f>ROUND(I237*H237,2)</f>
        <v>0</v>
      </c>
      <c r="BL237" s="23" t="s">
        <v>133</v>
      </c>
      <c r="BM237" s="23" t="s">
        <v>589</v>
      </c>
    </row>
    <row r="238" spans="2:65" s="1" customFormat="1" x14ac:dyDescent="0.3">
      <c r="B238" s="40"/>
      <c r="D238" s="186" t="s">
        <v>135</v>
      </c>
      <c r="F238" s="187" t="s">
        <v>590</v>
      </c>
      <c r="I238" s="188"/>
      <c r="L238" s="40"/>
      <c r="M238" s="189"/>
      <c r="N238" s="41"/>
      <c r="O238" s="41"/>
      <c r="P238" s="41"/>
      <c r="Q238" s="41"/>
      <c r="R238" s="41"/>
      <c r="S238" s="41"/>
      <c r="T238" s="69"/>
      <c r="AT238" s="23" t="s">
        <v>135</v>
      </c>
      <c r="AU238" s="23" t="s">
        <v>82</v>
      </c>
    </row>
    <row r="239" spans="2:65" s="10" customFormat="1" ht="29.85" customHeight="1" x14ac:dyDescent="0.3">
      <c r="B239" s="159"/>
      <c r="D239" s="170" t="s">
        <v>72</v>
      </c>
      <c r="E239" s="171" t="s">
        <v>146</v>
      </c>
      <c r="F239" s="171" t="s">
        <v>591</v>
      </c>
      <c r="I239" s="162"/>
      <c r="J239" s="172">
        <f>BK239</f>
        <v>0</v>
      </c>
      <c r="L239" s="159"/>
      <c r="M239" s="164"/>
      <c r="N239" s="165"/>
      <c r="O239" s="165"/>
      <c r="P239" s="166">
        <f>SUM(P240:P260)</f>
        <v>0</v>
      </c>
      <c r="Q239" s="165"/>
      <c r="R239" s="166">
        <f>SUM(R240:R260)</f>
        <v>18.47655666</v>
      </c>
      <c r="S239" s="165"/>
      <c r="T239" s="167">
        <f>SUM(T240:T260)</f>
        <v>0</v>
      </c>
      <c r="AR239" s="160" t="s">
        <v>24</v>
      </c>
      <c r="AT239" s="168" t="s">
        <v>72</v>
      </c>
      <c r="AU239" s="168" t="s">
        <v>24</v>
      </c>
      <c r="AY239" s="160" t="s">
        <v>126</v>
      </c>
      <c r="BK239" s="169">
        <f>SUM(BK240:BK260)</f>
        <v>0</v>
      </c>
    </row>
    <row r="240" spans="2:65" s="1" customFormat="1" ht="22.5" customHeight="1" x14ac:dyDescent="0.3">
      <c r="B240" s="173"/>
      <c r="C240" s="174" t="s">
        <v>592</v>
      </c>
      <c r="D240" s="174" t="s">
        <v>129</v>
      </c>
      <c r="E240" s="175" t="s">
        <v>593</v>
      </c>
      <c r="F240" s="176" t="s">
        <v>594</v>
      </c>
      <c r="G240" s="177" t="s">
        <v>363</v>
      </c>
      <c r="H240" s="178">
        <v>1.2</v>
      </c>
      <c r="I240" s="179"/>
      <c r="J240" s="180">
        <f>ROUND(I240*H240,2)</f>
        <v>0</v>
      </c>
      <c r="K240" s="176" t="s">
        <v>198</v>
      </c>
      <c r="L240" s="40"/>
      <c r="M240" s="181" t="s">
        <v>5</v>
      </c>
      <c r="N240" s="182" t="s">
        <v>44</v>
      </c>
      <c r="O240" s="41"/>
      <c r="P240" s="183">
        <f>O240*H240</f>
        <v>0</v>
      </c>
      <c r="Q240" s="183">
        <v>2.4705699999999999</v>
      </c>
      <c r="R240" s="183">
        <f>Q240*H240</f>
        <v>2.9646839999999997</v>
      </c>
      <c r="S240" s="183">
        <v>0</v>
      </c>
      <c r="T240" s="184">
        <f>S240*H240</f>
        <v>0</v>
      </c>
      <c r="AR240" s="23" t="s">
        <v>133</v>
      </c>
      <c r="AT240" s="23" t="s">
        <v>129</v>
      </c>
      <c r="AU240" s="23" t="s">
        <v>82</v>
      </c>
      <c r="AY240" s="23" t="s">
        <v>126</v>
      </c>
      <c r="BE240" s="185">
        <f>IF(N240="základní",J240,0)</f>
        <v>0</v>
      </c>
      <c r="BF240" s="185">
        <f>IF(N240="snížená",J240,0)</f>
        <v>0</v>
      </c>
      <c r="BG240" s="185">
        <f>IF(N240="zákl. přenesená",J240,0)</f>
        <v>0</v>
      </c>
      <c r="BH240" s="185">
        <f>IF(N240="sníž. přenesená",J240,0)</f>
        <v>0</v>
      </c>
      <c r="BI240" s="185">
        <f>IF(N240="nulová",J240,0)</f>
        <v>0</v>
      </c>
      <c r="BJ240" s="23" t="s">
        <v>24</v>
      </c>
      <c r="BK240" s="185">
        <f>ROUND(I240*H240,2)</f>
        <v>0</v>
      </c>
      <c r="BL240" s="23" t="s">
        <v>133</v>
      </c>
      <c r="BM240" s="23" t="s">
        <v>595</v>
      </c>
    </row>
    <row r="241" spans="2:65" s="1" customFormat="1" x14ac:dyDescent="0.3">
      <c r="B241" s="40"/>
      <c r="D241" s="186" t="s">
        <v>135</v>
      </c>
      <c r="F241" s="187" t="s">
        <v>596</v>
      </c>
      <c r="I241" s="188"/>
      <c r="L241" s="40"/>
      <c r="M241" s="189"/>
      <c r="N241" s="41"/>
      <c r="O241" s="41"/>
      <c r="P241" s="41"/>
      <c r="Q241" s="41"/>
      <c r="R241" s="41"/>
      <c r="S241" s="41"/>
      <c r="T241" s="69"/>
      <c r="AT241" s="23" t="s">
        <v>135</v>
      </c>
      <c r="AU241" s="23" t="s">
        <v>82</v>
      </c>
    </row>
    <row r="242" spans="2:65" s="11" customFormat="1" x14ac:dyDescent="0.3">
      <c r="B242" s="191"/>
      <c r="D242" s="192" t="s">
        <v>138</v>
      </c>
      <c r="E242" s="193" t="s">
        <v>5</v>
      </c>
      <c r="F242" s="194" t="s">
        <v>597</v>
      </c>
      <c r="H242" s="195">
        <v>1.2</v>
      </c>
      <c r="I242" s="196"/>
      <c r="L242" s="191"/>
      <c r="M242" s="197"/>
      <c r="N242" s="198"/>
      <c r="O242" s="198"/>
      <c r="P242" s="198"/>
      <c r="Q242" s="198"/>
      <c r="R242" s="198"/>
      <c r="S242" s="198"/>
      <c r="T242" s="199"/>
      <c r="AT242" s="200" t="s">
        <v>138</v>
      </c>
      <c r="AU242" s="200" t="s">
        <v>82</v>
      </c>
      <c r="AV242" s="11" t="s">
        <v>82</v>
      </c>
      <c r="AW242" s="11" t="s">
        <v>37</v>
      </c>
      <c r="AX242" s="11" t="s">
        <v>24</v>
      </c>
      <c r="AY242" s="200" t="s">
        <v>126</v>
      </c>
    </row>
    <row r="243" spans="2:65" s="1" customFormat="1" ht="22.5" customHeight="1" x14ac:dyDescent="0.3">
      <c r="B243" s="173"/>
      <c r="C243" s="174" t="s">
        <v>598</v>
      </c>
      <c r="D243" s="174" t="s">
        <v>129</v>
      </c>
      <c r="E243" s="175" t="s">
        <v>599</v>
      </c>
      <c r="F243" s="176" t="s">
        <v>600</v>
      </c>
      <c r="G243" s="177" t="s">
        <v>330</v>
      </c>
      <c r="H243" s="178">
        <v>5.28</v>
      </c>
      <c r="I243" s="179"/>
      <c r="J243" s="180">
        <f>ROUND(I243*H243,2)</f>
        <v>0</v>
      </c>
      <c r="K243" s="176" t="s">
        <v>198</v>
      </c>
      <c r="L243" s="40"/>
      <c r="M243" s="181" t="s">
        <v>5</v>
      </c>
      <c r="N243" s="182" t="s">
        <v>44</v>
      </c>
      <c r="O243" s="41"/>
      <c r="P243" s="183">
        <f>O243*H243</f>
        <v>0</v>
      </c>
      <c r="Q243" s="183">
        <v>2.5190000000000001E-2</v>
      </c>
      <c r="R243" s="183">
        <f>Q243*H243</f>
        <v>0.13300320000000002</v>
      </c>
      <c r="S243" s="183">
        <v>0</v>
      </c>
      <c r="T243" s="184">
        <f>S243*H243</f>
        <v>0</v>
      </c>
      <c r="AR243" s="23" t="s">
        <v>133</v>
      </c>
      <c r="AT243" s="23" t="s">
        <v>129</v>
      </c>
      <c r="AU243" s="23" t="s">
        <v>82</v>
      </c>
      <c r="AY243" s="23" t="s">
        <v>126</v>
      </c>
      <c r="BE243" s="185">
        <f>IF(N243="základní",J243,0)</f>
        <v>0</v>
      </c>
      <c r="BF243" s="185">
        <f>IF(N243="snížená",J243,0)</f>
        <v>0</v>
      </c>
      <c r="BG243" s="185">
        <f>IF(N243="zákl. přenesená",J243,0)</f>
        <v>0</v>
      </c>
      <c r="BH243" s="185">
        <f>IF(N243="sníž. přenesená",J243,0)</f>
        <v>0</v>
      </c>
      <c r="BI243" s="185">
        <f>IF(N243="nulová",J243,0)</f>
        <v>0</v>
      </c>
      <c r="BJ243" s="23" t="s">
        <v>24</v>
      </c>
      <c r="BK243" s="185">
        <f>ROUND(I243*H243,2)</f>
        <v>0</v>
      </c>
      <c r="BL243" s="23" t="s">
        <v>133</v>
      </c>
      <c r="BM243" s="23" t="s">
        <v>601</v>
      </c>
    </row>
    <row r="244" spans="2:65" s="1" customFormat="1" ht="27" x14ac:dyDescent="0.3">
      <c r="B244" s="40"/>
      <c r="D244" s="192" t="s">
        <v>135</v>
      </c>
      <c r="F244" s="215" t="s">
        <v>602</v>
      </c>
      <c r="I244" s="188"/>
      <c r="L244" s="40"/>
      <c r="M244" s="189"/>
      <c r="N244" s="41"/>
      <c r="O244" s="41"/>
      <c r="P244" s="41"/>
      <c r="Q244" s="41"/>
      <c r="R244" s="41"/>
      <c r="S244" s="41"/>
      <c r="T244" s="69"/>
      <c r="AT244" s="23" t="s">
        <v>135</v>
      </c>
      <c r="AU244" s="23" t="s">
        <v>82</v>
      </c>
    </row>
    <row r="245" spans="2:65" s="1" customFormat="1" ht="22.5" customHeight="1" x14ac:dyDescent="0.3">
      <c r="B245" s="173"/>
      <c r="C245" s="174" t="s">
        <v>603</v>
      </c>
      <c r="D245" s="174" t="s">
        <v>129</v>
      </c>
      <c r="E245" s="175" t="s">
        <v>604</v>
      </c>
      <c r="F245" s="176" t="s">
        <v>605</v>
      </c>
      <c r="G245" s="177" t="s">
        <v>330</v>
      </c>
      <c r="H245" s="178">
        <v>5.28</v>
      </c>
      <c r="I245" s="179"/>
      <c r="J245" s="180">
        <f>ROUND(I245*H245,2)</f>
        <v>0</v>
      </c>
      <c r="K245" s="176" t="s">
        <v>198</v>
      </c>
      <c r="L245" s="40"/>
      <c r="M245" s="181" t="s">
        <v>5</v>
      </c>
      <c r="N245" s="182" t="s">
        <v>44</v>
      </c>
      <c r="O245" s="41"/>
      <c r="P245" s="183">
        <f>O245*H245</f>
        <v>0</v>
      </c>
      <c r="Q245" s="183">
        <v>0</v>
      </c>
      <c r="R245" s="183">
        <f>Q245*H245</f>
        <v>0</v>
      </c>
      <c r="S245" s="183">
        <v>0</v>
      </c>
      <c r="T245" s="184">
        <f>S245*H245</f>
        <v>0</v>
      </c>
      <c r="AR245" s="23" t="s">
        <v>133</v>
      </c>
      <c r="AT245" s="23" t="s">
        <v>129</v>
      </c>
      <c r="AU245" s="23" t="s">
        <v>82</v>
      </c>
      <c r="AY245" s="23" t="s">
        <v>126</v>
      </c>
      <c r="BE245" s="185">
        <f>IF(N245="základní",J245,0)</f>
        <v>0</v>
      </c>
      <c r="BF245" s="185">
        <f>IF(N245="snížená",J245,0)</f>
        <v>0</v>
      </c>
      <c r="BG245" s="185">
        <f>IF(N245="zákl. přenesená",J245,0)</f>
        <v>0</v>
      </c>
      <c r="BH245" s="185">
        <f>IF(N245="sníž. přenesená",J245,0)</f>
        <v>0</v>
      </c>
      <c r="BI245" s="185">
        <f>IF(N245="nulová",J245,0)</f>
        <v>0</v>
      </c>
      <c r="BJ245" s="23" t="s">
        <v>24</v>
      </c>
      <c r="BK245" s="185">
        <f>ROUND(I245*H245,2)</f>
        <v>0</v>
      </c>
      <c r="BL245" s="23" t="s">
        <v>133</v>
      </c>
      <c r="BM245" s="23" t="s">
        <v>606</v>
      </c>
    </row>
    <row r="246" spans="2:65" s="1" customFormat="1" ht="27" x14ac:dyDescent="0.3">
      <c r="B246" s="40"/>
      <c r="D246" s="192" t="s">
        <v>135</v>
      </c>
      <c r="F246" s="215" t="s">
        <v>607</v>
      </c>
      <c r="I246" s="188"/>
      <c r="L246" s="40"/>
      <c r="M246" s="189"/>
      <c r="N246" s="41"/>
      <c r="O246" s="41"/>
      <c r="P246" s="41"/>
      <c r="Q246" s="41"/>
      <c r="R246" s="41"/>
      <c r="S246" s="41"/>
      <c r="T246" s="69"/>
      <c r="AT246" s="23" t="s">
        <v>135</v>
      </c>
      <c r="AU246" s="23" t="s">
        <v>82</v>
      </c>
    </row>
    <row r="247" spans="2:65" s="1" customFormat="1" ht="22.5" customHeight="1" x14ac:dyDescent="0.3">
      <c r="B247" s="173"/>
      <c r="C247" s="174" t="s">
        <v>608</v>
      </c>
      <c r="D247" s="174" t="s">
        <v>129</v>
      </c>
      <c r="E247" s="175" t="s">
        <v>609</v>
      </c>
      <c r="F247" s="176" t="s">
        <v>610</v>
      </c>
      <c r="G247" s="177" t="s">
        <v>352</v>
      </c>
      <c r="H247" s="178">
        <v>0.185</v>
      </c>
      <c r="I247" s="179"/>
      <c r="J247" s="180">
        <f>ROUND(I247*H247,2)</f>
        <v>0</v>
      </c>
      <c r="K247" s="176" t="s">
        <v>198</v>
      </c>
      <c r="L247" s="40"/>
      <c r="M247" s="181" t="s">
        <v>5</v>
      </c>
      <c r="N247" s="182" t="s">
        <v>44</v>
      </c>
      <c r="O247" s="41"/>
      <c r="P247" s="183">
        <f>O247*H247</f>
        <v>0</v>
      </c>
      <c r="Q247" s="183">
        <v>1.0530600000000001</v>
      </c>
      <c r="R247" s="183">
        <f>Q247*H247</f>
        <v>0.19481610000000002</v>
      </c>
      <c r="S247" s="183">
        <v>0</v>
      </c>
      <c r="T247" s="184">
        <f>S247*H247</f>
        <v>0</v>
      </c>
      <c r="AR247" s="23" t="s">
        <v>133</v>
      </c>
      <c r="AT247" s="23" t="s">
        <v>129</v>
      </c>
      <c r="AU247" s="23" t="s">
        <v>82</v>
      </c>
      <c r="AY247" s="23" t="s">
        <v>126</v>
      </c>
      <c r="BE247" s="185">
        <f>IF(N247="základní",J247,0)</f>
        <v>0</v>
      </c>
      <c r="BF247" s="185">
        <f>IF(N247="snížená",J247,0)</f>
        <v>0</v>
      </c>
      <c r="BG247" s="185">
        <f>IF(N247="zákl. přenesená",J247,0)</f>
        <v>0</v>
      </c>
      <c r="BH247" s="185">
        <f>IF(N247="sníž. přenesená",J247,0)</f>
        <v>0</v>
      </c>
      <c r="BI247" s="185">
        <f>IF(N247="nulová",J247,0)</f>
        <v>0</v>
      </c>
      <c r="BJ247" s="23" t="s">
        <v>24</v>
      </c>
      <c r="BK247" s="185">
        <f>ROUND(I247*H247,2)</f>
        <v>0</v>
      </c>
      <c r="BL247" s="23" t="s">
        <v>133</v>
      </c>
      <c r="BM247" s="23" t="s">
        <v>611</v>
      </c>
    </row>
    <row r="248" spans="2:65" s="1" customFormat="1" ht="27" x14ac:dyDescent="0.3">
      <c r="B248" s="40"/>
      <c r="D248" s="186" t="s">
        <v>135</v>
      </c>
      <c r="F248" s="187" t="s">
        <v>612</v>
      </c>
      <c r="I248" s="188"/>
      <c r="L248" s="40"/>
      <c r="M248" s="189"/>
      <c r="N248" s="41"/>
      <c r="O248" s="41"/>
      <c r="P248" s="41"/>
      <c r="Q248" s="41"/>
      <c r="R248" s="41"/>
      <c r="S248" s="41"/>
      <c r="T248" s="69"/>
      <c r="AT248" s="23" t="s">
        <v>135</v>
      </c>
      <c r="AU248" s="23" t="s">
        <v>82</v>
      </c>
    </row>
    <row r="249" spans="2:65" s="11" customFormat="1" x14ac:dyDescent="0.3">
      <c r="B249" s="191"/>
      <c r="D249" s="192" t="s">
        <v>138</v>
      </c>
      <c r="E249" s="193" t="s">
        <v>5</v>
      </c>
      <c r="F249" s="194" t="s">
        <v>613</v>
      </c>
      <c r="H249" s="195">
        <v>0.185</v>
      </c>
      <c r="I249" s="196"/>
      <c r="L249" s="191"/>
      <c r="M249" s="197"/>
      <c r="N249" s="198"/>
      <c r="O249" s="198"/>
      <c r="P249" s="198"/>
      <c r="Q249" s="198"/>
      <c r="R249" s="198"/>
      <c r="S249" s="198"/>
      <c r="T249" s="199"/>
      <c r="AT249" s="200" t="s">
        <v>138</v>
      </c>
      <c r="AU249" s="200" t="s">
        <v>82</v>
      </c>
      <c r="AV249" s="11" t="s">
        <v>82</v>
      </c>
      <c r="AW249" s="11" t="s">
        <v>37</v>
      </c>
      <c r="AX249" s="11" t="s">
        <v>24</v>
      </c>
      <c r="AY249" s="200" t="s">
        <v>126</v>
      </c>
    </row>
    <row r="250" spans="2:65" s="1" customFormat="1" ht="22.5" customHeight="1" x14ac:dyDescent="0.3">
      <c r="B250" s="173"/>
      <c r="C250" s="174" t="s">
        <v>614</v>
      </c>
      <c r="D250" s="174" t="s">
        <v>129</v>
      </c>
      <c r="E250" s="175" t="s">
        <v>615</v>
      </c>
      <c r="F250" s="176" t="s">
        <v>616</v>
      </c>
      <c r="G250" s="177" t="s">
        <v>363</v>
      </c>
      <c r="H250" s="178">
        <v>6.1</v>
      </c>
      <c r="I250" s="179"/>
      <c r="J250" s="180">
        <f>ROUND(I250*H250,2)</f>
        <v>0</v>
      </c>
      <c r="K250" s="176" t="s">
        <v>198</v>
      </c>
      <c r="L250" s="40"/>
      <c r="M250" s="181" t="s">
        <v>5</v>
      </c>
      <c r="N250" s="182" t="s">
        <v>44</v>
      </c>
      <c r="O250" s="41"/>
      <c r="P250" s="183">
        <f>O250*H250</f>
        <v>0</v>
      </c>
      <c r="Q250" s="183">
        <v>2.45329</v>
      </c>
      <c r="R250" s="183">
        <f>Q250*H250</f>
        <v>14.965069</v>
      </c>
      <c r="S250" s="183">
        <v>0</v>
      </c>
      <c r="T250" s="184">
        <f>S250*H250</f>
        <v>0</v>
      </c>
      <c r="AR250" s="23" t="s">
        <v>133</v>
      </c>
      <c r="AT250" s="23" t="s">
        <v>129</v>
      </c>
      <c r="AU250" s="23" t="s">
        <v>82</v>
      </c>
      <c r="AY250" s="23" t="s">
        <v>126</v>
      </c>
      <c r="BE250" s="185">
        <f>IF(N250="základní",J250,0)</f>
        <v>0</v>
      </c>
      <c r="BF250" s="185">
        <f>IF(N250="snížená",J250,0)</f>
        <v>0</v>
      </c>
      <c r="BG250" s="185">
        <f>IF(N250="zákl. přenesená",J250,0)</f>
        <v>0</v>
      </c>
      <c r="BH250" s="185">
        <f>IF(N250="sníž. přenesená",J250,0)</f>
        <v>0</v>
      </c>
      <c r="BI250" s="185">
        <f>IF(N250="nulová",J250,0)</f>
        <v>0</v>
      </c>
      <c r="BJ250" s="23" t="s">
        <v>24</v>
      </c>
      <c r="BK250" s="185">
        <f>ROUND(I250*H250,2)</f>
        <v>0</v>
      </c>
      <c r="BL250" s="23" t="s">
        <v>133</v>
      </c>
      <c r="BM250" s="23" t="s">
        <v>617</v>
      </c>
    </row>
    <row r="251" spans="2:65" s="1" customFormat="1" x14ac:dyDescent="0.3">
      <c r="B251" s="40"/>
      <c r="D251" s="186" t="s">
        <v>135</v>
      </c>
      <c r="F251" s="187" t="s">
        <v>618</v>
      </c>
      <c r="I251" s="188"/>
      <c r="L251" s="40"/>
      <c r="M251" s="189"/>
      <c r="N251" s="41"/>
      <c r="O251" s="41"/>
      <c r="P251" s="41"/>
      <c r="Q251" s="41"/>
      <c r="R251" s="41"/>
      <c r="S251" s="41"/>
      <c r="T251" s="69"/>
      <c r="AT251" s="23" t="s">
        <v>135</v>
      </c>
      <c r="AU251" s="23" t="s">
        <v>82</v>
      </c>
    </row>
    <row r="252" spans="2:65" s="11" customFormat="1" x14ac:dyDescent="0.3">
      <c r="B252" s="191"/>
      <c r="D252" s="192" t="s">
        <v>138</v>
      </c>
      <c r="E252" s="193" t="s">
        <v>5</v>
      </c>
      <c r="F252" s="194" t="s">
        <v>619</v>
      </c>
      <c r="H252" s="195">
        <v>6.1</v>
      </c>
      <c r="I252" s="196"/>
      <c r="L252" s="191"/>
      <c r="M252" s="197"/>
      <c r="N252" s="198"/>
      <c r="O252" s="198"/>
      <c r="P252" s="198"/>
      <c r="Q252" s="198"/>
      <c r="R252" s="198"/>
      <c r="S252" s="198"/>
      <c r="T252" s="199"/>
      <c r="AT252" s="200" t="s">
        <v>138</v>
      </c>
      <c r="AU252" s="200" t="s">
        <v>82</v>
      </c>
      <c r="AV252" s="11" t="s">
        <v>82</v>
      </c>
      <c r="AW252" s="11" t="s">
        <v>37</v>
      </c>
      <c r="AX252" s="11" t="s">
        <v>24</v>
      </c>
      <c r="AY252" s="200" t="s">
        <v>126</v>
      </c>
    </row>
    <row r="253" spans="2:65" s="1" customFormat="1" ht="22.5" customHeight="1" x14ac:dyDescent="0.3">
      <c r="B253" s="173"/>
      <c r="C253" s="174" t="s">
        <v>620</v>
      </c>
      <c r="D253" s="174" t="s">
        <v>129</v>
      </c>
      <c r="E253" s="175" t="s">
        <v>621</v>
      </c>
      <c r="F253" s="176" t="s">
        <v>622</v>
      </c>
      <c r="G253" s="177" t="s">
        <v>330</v>
      </c>
      <c r="H253" s="178">
        <v>23.436</v>
      </c>
      <c r="I253" s="179"/>
      <c r="J253" s="180">
        <f>ROUND(I253*H253,2)</f>
        <v>0</v>
      </c>
      <c r="K253" s="176" t="s">
        <v>198</v>
      </c>
      <c r="L253" s="40"/>
      <c r="M253" s="181" t="s">
        <v>5</v>
      </c>
      <c r="N253" s="182" t="s">
        <v>44</v>
      </c>
      <c r="O253" s="41"/>
      <c r="P253" s="183">
        <f>O253*H253</f>
        <v>0</v>
      </c>
      <c r="Q253" s="183">
        <v>2.5100000000000001E-3</v>
      </c>
      <c r="R253" s="183">
        <f>Q253*H253</f>
        <v>5.8824359999999999E-2</v>
      </c>
      <c r="S253" s="183">
        <v>0</v>
      </c>
      <c r="T253" s="184">
        <f>S253*H253</f>
        <v>0</v>
      </c>
      <c r="AR253" s="23" t="s">
        <v>133</v>
      </c>
      <c r="AT253" s="23" t="s">
        <v>129</v>
      </c>
      <c r="AU253" s="23" t="s">
        <v>82</v>
      </c>
      <c r="AY253" s="23" t="s">
        <v>126</v>
      </c>
      <c r="BE253" s="185">
        <f>IF(N253="základní",J253,0)</f>
        <v>0</v>
      </c>
      <c r="BF253" s="185">
        <f>IF(N253="snížená",J253,0)</f>
        <v>0</v>
      </c>
      <c r="BG253" s="185">
        <f>IF(N253="zákl. přenesená",J253,0)</f>
        <v>0</v>
      </c>
      <c r="BH253" s="185">
        <f>IF(N253="sníž. přenesená",J253,0)</f>
        <v>0</v>
      </c>
      <c r="BI253" s="185">
        <f>IF(N253="nulová",J253,0)</f>
        <v>0</v>
      </c>
      <c r="BJ253" s="23" t="s">
        <v>24</v>
      </c>
      <c r="BK253" s="185">
        <f>ROUND(I253*H253,2)</f>
        <v>0</v>
      </c>
      <c r="BL253" s="23" t="s">
        <v>133</v>
      </c>
      <c r="BM253" s="23" t="s">
        <v>623</v>
      </c>
    </row>
    <row r="254" spans="2:65" s="1" customFormat="1" x14ac:dyDescent="0.3">
      <c r="B254" s="40"/>
      <c r="D254" s="192" t="s">
        <v>135</v>
      </c>
      <c r="F254" s="215" t="s">
        <v>624</v>
      </c>
      <c r="I254" s="188"/>
      <c r="L254" s="40"/>
      <c r="M254" s="189"/>
      <c r="N254" s="41"/>
      <c r="O254" s="41"/>
      <c r="P254" s="41"/>
      <c r="Q254" s="41"/>
      <c r="R254" s="41"/>
      <c r="S254" s="41"/>
      <c r="T254" s="69"/>
      <c r="AT254" s="23" t="s">
        <v>135</v>
      </c>
      <c r="AU254" s="23" t="s">
        <v>82</v>
      </c>
    </row>
    <row r="255" spans="2:65" s="1" customFormat="1" ht="22.5" customHeight="1" x14ac:dyDescent="0.3">
      <c r="B255" s="173"/>
      <c r="C255" s="174" t="s">
        <v>625</v>
      </c>
      <c r="D255" s="174" t="s">
        <v>129</v>
      </c>
      <c r="E255" s="175" t="s">
        <v>626</v>
      </c>
      <c r="F255" s="176" t="s">
        <v>627</v>
      </c>
      <c r="G255" s="177" t="s">
        <v>330</v>
      </c>
      <c r="H255" s="178">
        <v>23.436</v>
      </c>
      <c r="I255" s="179"/>
      <c r="J255" s="180">
        <f>ROUND(I255*H255,2)</f>
        <v>0</v>
      </c>
      <c r="K255" s="176" t="s">
        <v>198</v>
      </c>
      <c r="L255" s="40"/>
      <c r="M255" s="181" t="s">
        <v>5</v>
      </c>
      <c r="N255" s="182" t="s">
        <v>44</v>
      </c>
      <c r="O255" s="41"/>
      <c r="P255" s="183">
        <f>O255*H255</f>
        <v>0</v>
      </c>
      <c r="Q255" s="183">
        <v>0</v>
      </c>
      <c r="R255" s="183">
        <f>Q255*H255</f>
        <v>0</v>
      </c>
      <c r="S255" s="183">
        <v>0</v>
      </c>
      <c r="T255" s="184">
        <f>S255*H255</f>
        <v>0</v>
      </c>
      <c r="AR255" s="23" t="s">
        <v>133</v>
      </c>
      <c r="AT255" s="23" t="s">
        <v>129</v>
      </c>
      <c r="AU255" s="23" t="s">
        <v>82</v>
      </c>
      <c r="AY255" s="23" t="s">
        <v>126</v>
      </c>
      <c r="BE255" s="185">
        <f>IF(N255="základní",J255,0)</f>
        <v>0</v>
      </c>
      <c r="BF255" s="185">
        <f>IF(N255="snížená",J255,0)</f>
        <v>0</v>
      </c>
      <c r="BG255" s="185">
        <f>IF(N255="zákl. přenesená",J255,0)</f>
        <v>0</v>
      </c>
      <c r="BH255" s="185">
        <f>IF(N255="sníž. přenesená",J255,0)</f>
        <v>0</v>
      </c>
      <c r="BI255" s="185">
        <f>IF(N255="nulová",J255,0)</f>
        <v>0</v>
      </c>
      <c r="BJ255" s="23" t="s">
        <v>24</v>
      </c>
      <c r="BK255" s="185">
        <f>ROUND(I255*H255,2)</f>
        <v>0</v>
      </c>
      <c r="BL255" s="23" t="s">
        <v>133</v>
      </c>
      <c r="BM255" s="23" t="s">
        <v>628</v>
      </c>
    </row>
    <row r="256" spans="2:65" s="1" customFormat="1" x14ac:dyDescent="0.3">
      <c r="B256" s="40"/>
      <c r="D256" s="192" t="s">
        <v>135</v>
      </c>
      <c r="F256" s="215" t="s">
        <v>629</v>
      </c>
      <c r="I256" s="188"/>
      <c r="L256" s="40"/>
      <c r="M256" s="189"/>
      <c r="N256" s="41"/>
      <c r="O256" s="41"/>
      <c r="P256" s="41"/>
      <c r="Q256" s="41"/>
      <c r="R256" s="41"/>
      <c r="S256" s="41"/>
      <c r="T256" s="69"/>
      <c r="AT256" s="23" t="s">
        <v>135</v>
      </c>
      <c r="AU256" s="23" t="s">
        <v>82</v>
      </c>
    </row>
    <row r="257" spans="2:65" s="1" customFormat="1" ht="22.5" customHeight="1" x14ac:dyDescent="0.3">
      <c r="B257" s="173"/>
      <c r="C257" s="174" t="s">
        <v>630</v>
      </c>
      <c r="D257" s="174" t="s">
        <v>129</v>
      </c>
      <c r="E257" s="175" t="s">
        <v>631</v>
      </c>
      <c r="F257" s="176" t="s">
        <v>632</v>
      </c>
      <c r="G257" s="177" t="s">
        <v>132</v>
      </c>
      <c r="H257" s="178">
        <v>7</v>
      </c>
      <c r="I257" s="179"/>
      <c r="J257" s="180">
        <f>ROUND(I257*H257,2)</f>
        <v>0</v>
      </c>
      <c r="K257" s="176" t="s">
        <v>198</v>
      </c>
      <c r="L257" s="40"/>
      <c r="M257" s="181" t="s">
        <v>5</v>
      </c>
      <c r="N257" s="182" t="s">
        <v>44</v>
      </c>
      <c r="O257" s="41"/>
      <c r="P257" s="183">
        <f>O257*H257</f>
        <v>0</v>
      </c>
      <c r="Q257" s="183">
        <v>3.9500000000000004E-3</v>
      </c>
      <c r="R257" s="183">
        <f>Q257*H257</f>
        <v>2.7650000000000001E-2</v>
      </c>
      <c r="S257" s="183">
        <v>0</v>
      </c>
      <c r="T257" s="184">
        <f>S257*H257</f>
        <v>0</v>
      </c>
      <c r="AR257" s="23" t="s">
        <v>133</v>
      </c>
      <c r="AT257" s="23" t="s">
        <v>129</v>
      </c>
      <c r="AU257" s="23" t="s">
        <v>82</v>
      </c>
      <c r="AY257" s="23" t="s">
        <v>126</v>
      </c>
      <c r="BE257" s="185">
        <f>IF(N257="základní",J257,0)</f>
        <v>0</v>
      </c>
      <c r="BF257" s="185">
        <f>IF(N257="snížená",J257,0)</f>
        <v>0</v>
      </c>
      <c r="BG257" s="185">
        <f>IF(N257="zákl. přenesená",J257,0)</f>
        <v>0</v>
      </c>
      <c r="BH257" s="185">
        <f>IF(N257="sníž. přenesená",J257,0)</f>
        <v>0</v>
      </c>
      <c r="BI257" s="185">
        <f>IF(N257="nulová",J257,0)</f>
        <v>0</v>
      </c>
      <c r="BJ257" s="23" t="s">
        <v>24</v>
      </c>
      <c r="BK257" s="185">
        <f>ROUND(I257*H257,2)</f>
        <v>0</v>
      </c>
      <c r="BL257" s="23" t="s">
        <v>133</v>
      </c>
      <c r="BM257" s="23" t="s">
        <v>633</v>
      </c>
    </row>
    <row r="258" spans="2:65" s="1" customFormat="1" x14ac:dyDescent="0.3">
      <c r="B258" s="40"/>
      <c r="D258" s="186" t="s">
        <v>135</v>
      </c>
      <c r="F258" s="187" t="s">
        <v>634</v>
      </c>
      <c r="I258" s="188"/>
      <c r="L258" s="40"/>
      <c r="M258" s="189"/>
      <c r="N258" s="41"/>
      <c r="O258" s="41"/>
      <c r="P258" s="41"/>
      <c r="Q258" s="41"/>
      <c r="R258" s="41"/>
      <c r="S258" s="41"/>
      <c r="T258" s="69"/>
      <c r="AT258" s="23" t="s">
        <v>135</v>
      </c>
      <c r="AU258" s="23" t="s">
        <v>82</v>
      </c>
    </row>
    <row r="259" spans="2:65" s="11" customFormat="1" x14ac:dyDescent="0.3">
      <c r="B259" s="191"/>
      <c r="D259" s="192" t="s">
        <v>138</v>
      </c>
      <c r="E259" s="193" t="s">
        <v>5</v>
      </c>
      <c r="F259" s="194" t="s">
        <v>635</v>
      </c>
      <c r="H259" s="195">
        <v>7</v>
      </c>
      <c r="I259" s="196"/>
      <c r="L259" s="191"/>
      <c r="M259" s="197"/>
      <c r="N259" s="198"/>
      <c r="O259" s="198"/>
      <c r="P259" s="198"/>
      <c r="Q259" s="198"/>
      <c r="R259" s="198"/>
      <c r="S259" s="198"/>
      <c r="T259" s="199"/>
      <c r="AT259" s="200" t="s">
        <v>138</v>
      </c>
      <c r="AU259" s="200" t="s">
        <v>82</v>
      </c>
      <c r="AV259" s="11" t="s">
        <v>82</v>
      </c>
      <c r="AW259" s="11" t="s">
        <v>37</v>
      </c>
      <c r="AX259" s="11" t="s">
        <v>24</v>
      </c>
      <c r="AY259" s="200" t="s">
        <v>126</v>
      </c>
    </row>
    <row r="260" spans="2:65" s="1" customFormat="1" ht="22.5" customHeight="1" x14ac:dyDescent="0.3">
      <c r="B260" s="173"/>
      <c r="C260" s="216" t="s">
        <v>636</v>
      </c>
      <c r="D260" s="216" t="s">
        <v>349</v>
      </c>
      <c r="E260" s="217" t="s">
        <v>637</v>
      </c>
      <c r="F260" s="218" t="s">
        <v>638</v>
      </c>
      <c r="G260" s="219" t="s">
        <v>132</v>
      </c>
      <c r="H260" s="220">
        <v>7</v>
      </c>
      <c r="I260" s="221"/>
      <c r="J260" s="222">
        <f>ROUND(I260*H260,2)</f>
        <v>0</v>
      </c>
      <c r="K260" s="218" t="s">
        <v>198</v>
      </c>
      <c r="L260" s="223"/>
      <c r="M260" s="224" t="s">
        <v>5</v>
      </c>
      <c r="N260" s="225" t="s">
        <v>44</v>
      </c>
      <c r="O260" s="41"/>
      <c r="P260" s="183">
        <f>O260*H260</f>
        <v>0</v>
      </c>
      <c r="Q260" s="183">
        <v>1.8929999999999999E-2</v>
      </c>
      <c r="R260" s="183">
        <f>Q260*H260</f>
        <v>0.13250999999999999</v>
      </c>
      <c r="S260" s="183">
        <v>0</v>
      </c>
      <c r="T260" s="184">
        <f>S260*H260</f>
        <v>0</v>
      </c>
      <c r="AR260" s="23" t="s">
        <v>171</v>
      </c>
      <c r="AT260" s="23" t="s">
        <v>349</v>
      </c>
      <c r="AU260" s="23" t="s">
        <v>82</v>
      </c>
      <c r="AY260" s="23" t="s">
        <v>126</v>
      </c>
      <c r="BE260" s="185">
        <f>IF(N260="základní",J260,0)</f>
        <v>0</v>
      </c>
      <c r="BF260" s="185">
        <f>IF(N260="snížená",J260,0)</f>
        <v>0</v>
      </c>
      <c r="BG260" s="185">
        <f>IF(N260="zákl. přenesená",J260,0)</f>
        <v>0</v>
      </c>
      <c r="BH260" s="185">
        <f>IF(N260="sníž. přenesená",J260,0)</f>
        <v>0</v>
      </c>
      <c r="BI260" s="185">
        <f>IF(N260="nulová",J260,0)</f>
        <v>0</v>
      </c>
      <c r="BJ260" s="23" t="s">
        <v>24</v>
      </c>
      <c r="BK260" s="185">
        <f>ROUND(I260*H260,2)</f>
        <v>0</v>
      </c>
      <c r="BL260" s="23" t="s">
        <v>133</v>
      </c>
      <c r="BM260" s="23" t="s">
        <v>639</v>
      </c>
    </row>
    <row r="261" spans="2:65" s="10" customFormat="1" ht="29.85" customHeight="1" x14ac:dyDescent="0.3">
      <c r="B261" s="159"/>
      <c r="D261" s="170" t="s">
        <v>72</v>
      </c>
      <c r="E261" s="171" t="s">
        <v>133</v>
      </c>
      <c r="F261" s="171" t="s">
        <v>640</v>
      </c>
      <c r="I261" s="162"/>
      <c r="J261" s="172">
        <f>BK261</f>
        <v>0</v>
      </c>
      <c r="L261" s="159"/>
      <c r="M261" s="164"/>
      <c r="N261" s="165"/>
      <c r="O261" s="165"/>
      <c r="P261" s="166">
        <f>SUM(P262:P279)</f>
        <v>0</v>
      </c>
      <c r="Q261" s="165"/>
      <c r="R261" s="166">
        <f>SUM(R262:R279)</f>
        <v>96.063000000000002</v>
      </c>
      <c r="S261" s="165"/>
      <c r="T261" s="167">
        <f>SUM(T262:T279)</f>
        <v>0</v>
      </c>
      <c r="AR261" s="160" t="s">
        <v>24</v>
      </c>
      <c r="AT261" s="168" t="s">
        <v>72</v>
      </c>
      <c r="AU261" s="168" t="s">
        <v>24</v>
      </c>
      <c r="AY261" s="160" t="s">
        <v>126</v>
      </c>
      <c r="BK261" s="169">
        <f>SUM(BK262:BK279)</f>
        <v>0</v>
      </c>
    </row>
    <row r="262" spans="2:65" s="1" customFormat="1" ht="22.5" customHeight="1" x14ac:dyDescent="0.3">
      <c r="B262" s="173"/>
      <c r="C262" s="174" t="s">
        <v>641</v>
      </c>
      <c r="D262" s="174" t="s">
        <v>129</v>
      </c>
      <c r="E262" s="175" t="s">
        <v>642</v>
      </c>
      <c r="F262" s="176" t="s">
        <v>643</v>
      </c>
      <c r="G262" s="177" t="s">
        <v>363</v>
      </c>
      <c r="H262" s="178">
        <v>8.1999999999999993</v>
      </c>
      <c r="I262" s="179"/>
      <c r="J262" s="180">
        <f>ROUND(I262*H262,2)</f>
        <v>0</v>
      </c>
      <c r="K262" s="176" t="s">
        <v>198</v>
      </c>
      <c r="L262" s="40"/>
      <c r="M262" s="181" t="s">
        <v>5</v>
      </c>
      <c r="N262" s="182" t="s">
        <v>44</v>
      </c>
      <c r="O262" s="41"/>
      <c r="P262" s="183">
        <f>O262*H262</f>
        <v>0</v>
      </c>
      <c r="Q262" s="183">
        <v>0</v>
      </c>
      <c r="R262" s="183">
        <f>Q262*H262</f>
        <v>0</v>
      </c>
      <c r="S262" s="183">
        <v>0</v>
      </c>
      <c r="T262" s="184">
        <f>S262*H262</f>
        <v>0</v>
      </c>
      <c r="AR262" s="23" t="s">
        <v>133</v>
      </c>
      <c r="AT262" s="23" t="s">
        <v>129</v>
      </c>
      <c r="AU262" s="23" t="s">
        <v>82</v>
      </c>
      <c r="AY262" s="23" t="s">
        <v>126</v>
      </c>
      <c r="BE262" s="185">
        <f>IF(N262="základní",J262,0)</f>
        <v>0</v>
      </c>
      <c r="BF262" s="185">
        <f>IF(N262="snížená",J262,0)</f>
        <v>0</v>
      </c>
      <c r="BG262" s="185">
        <f>IF(N262="zákl. přenesená",J262,0)</f>
        <v>0</v>
      </c>
      <c r="BH262" s="185">
        <f>IF(N262="sníž. přenesená",J262,0)</f>
        <v>0</v>
      </c>
      <c r="BI262" s="185">
        <f>IF(N262="nulová",J262,0)</f>
        <v>0</v>
      </c>
      <c r="BJ262" s="23" t="s">
        <v>24</v>
      </c>
      <c r="BK262" s="185">
        <f>ROUND(I262*H262,2)</f>
        <v>0</v>
      </c>
      <c r="BL262" s="23" t="s">
        <v>133</v>
      </c>
      <c r="BM262" s="23" t="s">
        <v>644</v>
      </c>
    </row>
    <row r="263" spans="2:65" s="1" customFormat="1" x14ac:dyDescent="0.3">
      <c r="B263" s="40"/>
      <c r="D263" s="186" t="s">
        <v>135</v>
      </c>
      <c r="F263" s="187" t="s">
        <v>645</v>
      </c>
      <c r="I263" s="188"/>
      <c r="L263" s="40"/>
      <c r="M263" s="189"/>
      <c r="N263" s="41"/>
      <c r="O263" s="41"/>
      <c r="P263" s="41"/>
      <c r="Q263" s="41"/>
      <c r="R263" s="41"/>
      <c r="S263" s="41"/>
      <c r="T263" s="69"/>
      <c r="AT263" s="23" t="s">
        <v>135</v>
      </c>
      <c r="AU263" s="23" t="s">
        <v>82</v>
      </c>
    </row>
    <row r="264" spans="2:65" s="11" customFormat="1" x14ac:dyDescent="0.3">
      <c r="B264" s="191"/>
      <c r="D264" s="192" t="s">
        <v>138</v>
      </c>
      <c r="E264" s="193" t="s">
        <v>5</v>
      </c>
      <c r="F264" s="194" t="s">
        <v>646</v>
      </c>
      <c r="H264" s="195">
        <v>8.1999999999999993</v>
      </c>
      <c r="I264" s="196"/>
      <c r="L264" s="191"/>
      <c r="M264" s="197"/>
      <c r="N264" s="198"/>
      <c r="O264" s="198"/>
      <c r="P264" s="198"/>
      <c r="Q264" s="198"/>
      <c r="R264" s="198"/>
      <c r="S264" s="198"/>
      <c r="T264" s="199"/>
      <c r="AT264" s="200" t="s">
        <v>138</v>
      </c>
      <c r="AU264" s="200" t="s">
        <v>82</v>
      </c>
      <c r="AV264" s="11" t="s">
        <v>82</v>
      </c>
      <c r="AW264" s="11" t="s">
        <v>37</v>
      </c>
      <c r="AX264" s="11" t="s">
        <v>24</v>
      </c>
      <c r="AY264" s="200" t="s">
        <v>126</v>
      </c>
    </row>
    <row r="265" spans="2:65" s="1" customFormat="1" ht="22.5" customHeight="1" x14ac:dyDescent="0.3">
      <c r="B265" s="173"/>
      <c r="C265" s="174" t="s">
        <v>647</v>
      </c>
      <c r="D265" s="174" t="s">
        <v>129</v>
      </c>
      <c r="E265" s="175" t="s">
        <v>648</v>
      </c>
      <c r="F265" s="176" t="s">
        <v>649</v>
      </c>
      <c r="G265" s="177" t="s">
        <v>363</v>
      </c>
      <c r="H265" s="178">
        <v>2.6</v>
      </c>
      <c r="I265" s="179"/>
      <c r="J265" s="180">
        <f>ROUND(I265*H265,2)</f>
        <v>0</v>
      </c>
      <c r="K265" s="176" t="s">
        <v>198</v>
      </c>
      <c r="L265" s="40"/>
      <c r="M265" s="181" t="s">
        <v>5</v>
      </c>
      <c r="N265" s="182" t="s">
        <v>44</v>
      </c>
      <c r="O265" s="41"/>
      <c r="P265" s="183">
        <f>O265*H265</f>
        <v>0</v>
      </c>
      <c r="Q265" s="183">
        <v>0</v>
      </c>
      <c r="R265" s="183">
        <f>Q265*H265</f>
        <v>0</v>
      </c>
      <c r="S265" s="183">
        <v>0</v>
      </c>
      <c r="T265" s="184">
        <f>S265*H265</f>
        <v>0</v>
      </c>
      <c r="AR265" s="23" t="s">
        <v>133</v>
      </c>
      <c r="AT265" s="23" t="s">
        <v>129</v>
      </c>
      <c r="AU265" s="23" t="s">
        <v>82</v>
      </c>
      <c r="AY265" s="23" t="s">
        <v>126</v>
      </c>
      <c r="BE265" s="185">
        <f>IF(N265="základní",J265,0)</f>
        <v>0</v>
      </c>
      <c r="BF265" s="185">
        <f>IF(N265="snížená",J265,0)</f>
        <v>0</v>
      </c>
      <c r="BG265" s="185">
        <f>IF(N265="zákl. přenesená",J265,0)</f>
        <v>0</v>
      </c>
      <c r="BH265" s="185">
        <f>IF(N265="sníž. přenesená",J265,0)</f>
        <v>0</v>
      </c>
      <c r="BI265" s="185">
        <f>IF(N265="nulová",J265,0)</f>
        <v>0</v>
      </c>
      <c r="BJ265" s="23" t="s">
        <v>24</v>
      </c>
      <c r="BK265" s="185">
        <f>ROUND(I265*H265,2)</f>
        <v>0</v>
      </c>
      <c r="BL265" s="23" t="s">
        <v>133</v>
      </c>
      <c r="BM265" s="23" t="s">
        <v>650</v>
      </c>
    </row>
    <row r="266" spans="2:65" s="1" customFormat="1" ht="27" x14ac:dyDescent="0.3">
      <c r="B266" s="40"/>
      <c r="D266" s="186" t="s">
        <v>135</v>
      </c>
      <c r="F266" s="187" t="s">
        <v>651</v>
      </c>
      <c r="I266" s="188"/>
      <c r="L266" s="40"/>
      <c r="M266" s="189"/>
      <c r="N266" s="41"/>
      <c r="O266" s="41"/>
      <c r="P266" s="41"/>
      <c r="Q266" s="41"/>
      <c r="R266" s="41"/>
      <c r="S266" s="41"/>
      <c r="T266" s="69"/>
      <c r="AT266" s="23" t="s">
        <v>135</v>
      </c>
      <c r="AU266" s="23" t="s">
        <v>82</v>
      </c>
    </row>
    <row r="267" spans="2:65" s="11" customFormat="1" x14ac:dyDescent="0.3">
      <c r="B267" s="191"/>
      <c r="D267" s="192" t="s">
        <v>138</v>
      </c>
      <c r="E267" s="193" t="s">
        <v>5</v>
      </c>
      <c r="F267" s="194" t="s">
        <v>652</v>
      </c>
      <c r="H267" s="195">
        <v>2.6</v>
      </c>
      <c r="I267" s="196"/>
      <c r="L267" s="191"/>
      <c r="M267" s="197"/>
      <c r="N267" s="198"/>
      <c r="O267" s="198"/>
      <c r="P267" s="198"/>
      <c r="Q267" s="198"/>
      <c r="R267" s="198"/>
      <c r="S267" s="198"/>
      <c r="T267" s="199"/>
      <c r="AT267" s="200" t="s">
        <v>138</v>
      </c>
      <c r="AU267" s="200" t="s">
        <v>82</v>
      </c>
      <c r="AV267" s="11" t="s">
        <v>82</v>
      </c>
      <c r="AW267" s="11" t="s">
        <v>37</v>
      </c>
      <c r="AX267" s="11" t="s">
        <v>24</v>
      </c>
      <c r="AY267" s="200" t="s">
        <v>126</v>
      </c>
    </row>
    <row r="268" spans="2:65" s="1" customFormat="1" ht="22.5" customHeight="1" x14ac:dyDescent="0.3">
      <c r="B268" s="173"/>
      <c r="C268" s="174" t="s">
        <v>653</v>
      </c>
      <c r="D268" s="174" t="s">
        <v>129</v>
      </c>
      <c r="E268" s="175" t="s">
        <v>654</v>
      </c>
      <c r="F268" s="176" t="s">
        <v>655</v>
      </c>
      <c r="G268" s="177" t="s">
        <v>363</v>
      </c>
      <c r="H268" s="178">
        <v>18</v>
      </c>
      <c r="I268" s="179"/>
      <c r="J268" s="180">
        <f>ROUND(I268*H268,2)</f>
        <v>0</v>
      </c>
      <c r="K268" s="176" t="s">
        <v>198</v>
      </c>
      <c r="L268" s="40"/>
      <c r="M268" s="181" t="s">
        <v>5</v>
      </c>
      <c r="N268" s="182" t="s">
        <v>44</v>
      </c>
      <c r="O268" s="41"/>
      <c r="P268" s="183">
        <f>O268*H268</f>
        <v>0</v>
      </c>
      <c r="Q268" s="183">
        <v>0</v>
      </c>
      <c r="R268" s="183">
        <f>Q268*H268</f>
        <v>0</v>
      </c>
      <c r="S268" s="183">
        <v>0</v>
      </c>
      <c r="T268" s="184">
        <f>S268*H268</f>
        <v>0</v>
      </c>
      <c r="AR268" s="23" t="s">
        <v>133</v>
      </c>
      <c r="AT268" s="23" t="s">
        <v>129</v>
      </c>
      <c r="AU268" s="23" t="s">
        <v>82</v>
      </c>
      <c r="AY268" s="23" t="s">
        <v>126</v>
      </c>
      <c r="BE268" s="185">
        <f>IF(N268="základní",J268,0)</f>
        <v>0</v>
      </c>
      <c r="BF268" s="185">
        <f>IF(N268="snížená",J268,0)</f>
        <v>0</v>
      </c>
      <c r="BG268" s="185">
        <f>IF(N268="zákl. přenesená",J268,0)</f>
        <v>0</v>
      </c>
      <c r="BH268" s="185">
        <f>IF(N268="sníž. přenesená",J268,0)</f>
        <v>0</v>
      </c>
      <c r="BI268" s="185">
        <f>IF(N268="nulová",J268,0)</f>
        <v>0</v>
      </c>
      <c r="BJ268" s="23" t="s">
        <v>24</v>
      </c>
      <c r="BK268" s="185">
        <f>ROUND(I268*H268,2)</f>
        <v>0</v>
      </c>
      <c r="BL268" s="23" t="s">
        <v>133</v>
      </c>
      <c r="BM268" s="23" t="s">
        <v>656</v>
      </c>
    </row>
    <row r="269" spans="2:65" s="1" customFormat="1" ht="27" x14ac:dyDescent="0.3">
      <c r="B269" s="40"/>
      <c r="D269" s="186" t="s">
        <v>135</v>
      </c>
      <c r="F269" s="187" t="s">
        <v>657</v>
      </c>
      <c r="I269" s="188"/>
      <c r="L269" s="40"/>
      <c r="M269" s="189"/>
      <c r="N269" s="41"/>
      <c r="O269" s="41"/>
      <c r="P269" s="41"/>
      <c r="Q269" s="41"/>
      <c r="R269" s="41"/>
      <c r="S269" s="41"/>
      <c r="T269" s="69"/>
      <c r="AT269" s="23" t="s">
        <v>135</v>
      </c>
      <c r="AU269" s="23" t="s">
        <v>82</v>
      </c>
    </row>
    <row r="270" spans="2:65" s="11" customFormat="1" x14ac:dyDescent="0.3">
      <c r="B270" s="191"/>
      <c r="D270" s="192" t="s">
        <v>138</v>
      </c>
      <c r="E270" s="193" t="s">
        <v>5</v>
      </c>
      <c r="F270" s="194" t="s">
        <v>658</v>
      </c>
      <c r="H270" s="195">
        <v>18</v>
      </c>
      <c r="I270" s="196"/>
      <c r="L270" s="191"/>
      <c r="M270" s="197"/>
      <c r="N270" s="198"/>
      <c r="O270" s="198"/>
      <c r="P270" s="198"/>
      <c r="Q270" s="198"/>
      <c r="R270" s="198"/>
      <c r="S270" s="198"/>
      <c r="T270" s="199"/>
      <c r="AT270" s="200" t="s">
        <v>138</v>
      </c>
      <c r="AU270" s="200" t="s">
        <v>82</v>
      </c>
      <c r="AV270" s="11" t="s">
        <v>82</v>
      </c>
      <c r="AW270" s="11" t="s">
        <v>37</v>
      </c>
      <c r="AX270" s="11" t="s">
        <v>24</v>
      </c>
      <c r="AY270" s="200" t="s">
        <v>126</v>
      </c>
    </row>
    <row r="271" spans="2:65" s="1" customFormat="1" ht="22.5" customHeight="1" x14ac:dyDescent="0.3">
      <c r="B271" s="173"/>
      <c r="C271" s="174" t="s">
        <v>659</v>
      </c>
      <c r="D271" s="174" t="s">
        <v>129</v>
      </c>
      <c r="E271" s="175" t="s">
        <v>660</v>
      </c>
      <c r="F271" s="176" t="s">
        <v>661</v>
      </c>
      <c r="G271" s="177" t="s">
        <v>363</v>
      </c>
      <c r="H271" s="178">
        <v>0.88200000000000001</v>
      </c>
      <c r="I271" s="179"/>
      <c r="J271" s="180">
        <f>ROUND(I271*H271,2)</f>
        <v>0</v>
      </c>
      <c r="K271" s="176" t="s">
        <v>198</v>
      </c>
      <c r="L271" s="40"/>
      <c r="M271" s="181" t="s">
        <v>5</v>
      </c>
      <c r="N271" s="182" t="s">
        <v>44</v>
      </c>
      <c r="O271" s="41"/>
      <c r="P271" s="183">
        <f>O271*H271</f>
        <v>0</v>
      </c>
      <c r="Q271" s="183">
        <v>0</v>
      </c>
      <c r="R271" s="183">
        <f>Q271*H271</f>
        <v>0</v>
      </c>
      <c r="S271" s="183">
        <v>0</v>
      </c>
      <c r="T271" s="184">
        <f>S271*H271</f>
        <v>0</v>
      </c>
      <c r="AR271" s="23" t="s">
        <v>133</v>
      </c>
      <c r="AT271" s="23" t="s">
        <v>129</v>
      </c>
      <c r="AU271" s="23" t="s">
        <v>82</v>
      </c>
      <c r="AY271" s="23" t="s">
        <v>126</v>
      </c>
      <c r="BE271" s="185">
        <f>IF(N271="základní",J271,0)</f>
        <v>0</v>
      </c>
      <c r="BF271" s="185">
        <f>IF(N271="snížená",J271,0)</f>
        <v>0</v>
      </c>
      <c r="BG271" s="185">
        <f>IF(N271="zákl. přenesená",J271,0)</f>
        <v>0</v>
      </c>
      <c r="BH271" s="185">
        <f>IF(N271="sníž. přenesená",J271,0)</f>
        <v>0</v>
      </c>
      <c r="BI271" s="185">
        <f>IF(N271="nulová",J271,0)</f>
        <v>0</v>
      </c>
      <c r="BJ271" s="23" t="s">
        <v>24</v>
      </c>
      <c r="BK271" s="185">
        <f>ROUND(I271*H271,2)</f>
        <v>0</v>
      </c>
      <c r="BL271" s="23" t="s">
        <v>133</v>
      </c>
      <c r="BM271" s="23" t="s">
        <v>662</v>
      </c>
    </row>
    <row r="272" spans="2:65" s="1" customFormat="1" ht="27" x14ac:dyDescent="0.3">
      <c r="B272" s="40"/>
      <c r="D272" s="186" t="s">
        <v>135</v>
      </c>
      <c r="F272" s="187" t="s">
        <v>663</v>
      </c>
      <c r="I272" s="188"/>
      <c r="L272" s="40"/>
      <c r="M272" s="189"/>
      <c r="N272" s="41"/>
      <c r="O272" s="41"/>
      <c r="P272" s="41"/>
      <c r="Q272" s="41"/>
      <c r="R272" s="41"/>
      <c r="S272" s="41"/>
      <c r="T272" s="69"/>
      <c r="AT272" s="23" t="s">
        <v>135</v>
      </c>
      <c r="AU272" s="23" t="s">
        <v>82</v>
      </c>
    </row>
    <row r="273" spans="2:65" s="11" customFormat="1" x14ac:dyDescent="0.3">
      <c r="B273" s="191"/>
      <c r="D273" s="192" t="s">
        <v>138</v>
      </c>
      <c r="E273" s="193" t="s">
        <v>5</v>
      </c>
      <c r="F273" s="194" t="s">
        <v>664</v>
      </c>
      <c r="H273" s="195">
        <v>0.88200000000000001</v>
      </c>
      <c r="I273" s="196"/>
      <c r="L273" s="191"/>
      <c r="M273" s="197"/>
      <c r="N273" s="198"/>
      <c r="O273" s="198"/>
      <c r="P273" s="198"/>
      <c r="Q273" s="198"/>
      <c r="R273" s="198"/>
      <c r="S273" s="198"/>
      <c r="T273" s="199"/>
      <c r="AT273" s="200" t="s">
        <v>138</v>
      </c>
      <c r="AU273" s="200" t="s">
        <v>82</v>
      </c>
      <c r="AV273" s="11" t="s">
        <v>82</v>
      </c>
      <c r="AW273" s="11" t="s">
        <v>37</v>
      </c>
      <c r="AX273" s="11" t="s">
        <v>24</v>
      </c>
      <c r="AY273" s="200" t="s">
        <v>126</v>
      </c>
    </row>
    <row r="274" spans="2:65" s="1" customFormat="1" ht="22.5" customHeight="1" x14ac:dyDescent="0.3">
      <c r="B274" s="173"/>
      <c r="C274" s="174" t="s">
        <v>665</v>
      </c>
      <c r="D274" s="174" t="s">
        <v>129</v>
      </c>
      <c r="E274" s="175" t="s">
        <v>666</v>
      </c>
      <c r="F274" s="176" t="s">
        <v>667</v>
      </c>
      <c r="G274" s="177" t="s">
        <v>363</v>
      </c>
      <c r="H274" s="178">
        <v>6.9</v>
      </c>
      <c r="I274" s="179"/>
      <c r="J274" s="180">
        <f>ROUND(I274*H274,2)</f>
        <v>0</v>
      </c>
      <c r="K274" s="176" t="s">
        <v>198</v>
      </c>
      <c r="L274" s="40"/>
      <c r="M274" s="181" t="s">
        <v>5</v>
      </c>
      <c r="N274" s="182" t="s">
        <v>44</v>
      </c>
      <c r="O274" s="41"/>
      <c r="P274" s="183">
        <f>O274*H274</f>
        <v>0</v>
      </c>
      <c r="Q274" s="183">
        <v>1.87</v>
      </c>
      <c r="R274" s="183">
        <f>Q274*H274</f>
        <v>12.903000000000002</v>
      </c>
      <c r="S274" s="183">
        <v>0</v>
      </c>
      <c r="T274" s="184">
        <f>S274*H274</f>
        <v>0</v>
      </c>
      <c r="AR274" s="23" t="s">
        <v>133</v>
      </c>
      <c r="AT274" s="23" t="s">
        <v>129</v>
      </c>
      <c r="AU274" s="23" t="s">
        <v>82</v>
      </c>
      <c r="AY274" s="23" t="s">
        <v>126</v>
      </c>
      <c r="BE274" s="185">
        <f>IF(N274="základní",J274,0)</f>
        <v>0</v>
      </c>
      <c r="BF274" s="185">
        <f>IF(N274="snížená",J274,0)</f>
        <v>0</v>
      </c>
      <c r="BG274" s="185">
        <f>IF(N274="zákl. přenesená",J274,0)</f>
        <v>0</v>
      </c>
      <c r="BH274" s="185">
        <f>IF(N274="sníž. přenesená",J274,0)</f>
        <v>0</v>
      </c>
      <c r="BI274" s="185">
        <f>IF(N274="nulová",J274,0)</f>
        <v>0</v>
      </c>
      <c r="BJ274" s="23" t="s">
        <v>24</v>
      </c>
      <c r="BK274" s="185">
        <f>ROUND(I274*H274,2)</f>
        <v>0</v>
      </c>
      <c r="BL274" s="23" t="s">
        <v>133</v>
      </c>
      <c r="BM274" s="23" t="s">
        <v>668</v>
      </c>
    </row>
    <row r="275" spans="2:65" s="1" customFormat="1" ht="27" x14ac:dyDescent="0.3">
      <c r="B275" s="40"/>
      <c r="D275" s="186" t="s">
        <v>135</v>
      </c>
      <c r="F275" s="187" t="s">
        <v>669</v>
      </c>
      <c r="I275" s="188"/>
      <c r="L275" s="40"/>
      <c r="M275" s="189"/>
      <c r="N275" s="41"/>
      <c r="O275" s="41"/>
      <c r="P275" s="41"/>
      <c r="Q275" s="41"/>
      <c r="R275" s="41"/>
      <c r="S275" s="41"/>
      <c r="T275" s="69"/>
      <c r="AT275" s="23" t="s">
        <v>135</v>
      </c>
      <c r="AU275" s="23" t="s">
        <v>82</v>
      </c>
    </row>
    <row r="276" spans="2:65" s="11" customFormat="1" x14ac:dyDescent="0.3">
      <c r="B276" s="191"/>
      <c r="D276" s="192" t="s">
        <v>138</v>
      </c>
      <c r="E276" s="193" t="s">
        <v>5</v>
      </c>
      <c r="F276" s="194" t="s">
        <v>670</v>
      </c>
      <c r="H276" s="195">
        <v>6.9</v>
      </c>
      <c r="I276" s="196"/>
      <c r="L276" s="191"/>
      <c r="M276" s="197"/>
      <c r="N276" s="198"/>
      <c r="O276" s="198"/>
      <c r="P276" s="198"/>
      <c r="Q276" s="198"/>
      <c r="R276" s="198"/>
      <c r="S276" s="198"/>
      <c r="T276" s="199"/>
      <c r="AT276" s="200" t="s">
        <v>138</v>
      </c>
      <c r="AU276" s="200" t="s">
        <v>82</v>
      </c>
      <c r="AV276" s="11" t="s">
        <v>82</v>
      </c>
      <c r="AW276" s="11" t="s">
        <v>37</v>
      </c>
      <c r="AX276" s="11" t="s">
        <v>24</v>
      </c>
      <c r="AY276" s="200" t="s">
        <v>126</v>
      </c>
    </row>
    <row r="277" spans="2:65" s="1" customFormat="1" ht="22.5" customHeight="1" x14ac:dyDescent="0.3">
      <c r="B277" s="173"/>
      <c r="C277" s="174" t="s">
        <v>671</v>
      </c>
      <c r="D277" s="174" t="s">
        <v>129</v>
      </c>
      <c r="E277" s="175" t="s">
        <v>672</v>
      </c>
      <c r="F277" s="176" t="s">
        <v>673</v>
      </c>
      <c r="G277" s="177" t="s">
        <v>363</v>
      </c>
      <c r="H277" s="178">
        <v>42</v>
      </c>
      <c r="I277" s="179"/>
      <c r="J277" s="180">
        <f>ROUND(I277*H277,2)</f>
        <v>0</v>
      </c>
      <c r="K277" s="176" t="s">
        <v>198</v>
      </c>
      <c r="L277" s="40"/>
      <c r="M277" s="181" t="s">
        <v>5</v>
      </c>
      <c r="N277" s="182" t="s">
        <v>44</v>
      </c>
      <c r="O277" s="41"/>
      <c r="P277" s="183">
        <f>O277*H277</f>
        <v>0</v>
      </c>
      <c r="Q277" s="183">
        <v>1.98</v>
      </c>
      <c r="R277" s="183">
        <f>Q277*H277</f>
        <v>83.16</v>
      </c>
      <c r="S277" s="183">
        <v>0</v>
      </c>
      <c r="T277" s="184">
        <f>S277*H277</f>
        <v>0</v>
      </c>
      <c r="AR277" s="23" t="s">
        <v>133</v>
      </c>
      <c r="AT277" s="23" t="s">
        <v>129</v>
      </c>
      <c r="AU277" s="23" t="s">
        <v>82</v>
      </c>
      <c r="AY277" s="23" t="s">
        <v>126</v>
      </c>
      <c r="BE277" s="185">
        <f>IF(N277="základní",J277,0)</f>
        <v>0</v>
      </c>
      <c r="BF277" s="185">
        <f>IF(N277="snížená",J277,0)</f>
        <v>0</v>
      </c>
      <c r="BG277" s="185">
        <f>IF(N277="zákl. přenesená",J277,0)</f>
        <v>0</v>
      </c>
      <c r="BH277" s="185">
        <f>IF(N277="sníž. přenesená",J277,0)</f>
        <v>0</v>
      </c>
      <c r="BI277" s="185">
        <f>IF(N277="nulová",J277,0)</f>
        <v>0</v>
      </c>
      <c r="BJ277" s="23" t="s">
        <v>24</v>
      </c>
      <c r="BK277" s="185">
        <f>ROUND(I277*H277,2)</f>
        <v>0</v>
      </c>
      <c r="BL277" s="23" t="s">
        <v>133</v>
      </c>
      <c r="BM277" s="23" t="s">
        <v>674</v>
      </c>
    </row>
    <row r="278" spans="2:65" s="1" customFormat="1" x14ac:dyDescent="0.3">
      <c r="B278" s="40"/>
      <c r="D278" s="186" t="s">
        <v>135</v>
      </c>
      <c r="F278" s="187" t="s">
        <v>675</v>
      </c>
      <c r="I278" s="188"/>
      <c r="L278" s="40"/>
      <c r="M278" s="189"/>
      <c r="N278" s="41"/>
      <c r="O278" s="41"/>
      <c r="P278" s="41"/>
      <c r="Q278" s="41"/>
      <c r="R278" s="41"/>
      <c r="S278" s="41"/>
      <c r="T278" s="69"/>
      <c r="AT278" s="23" t="s">
        <v>135</v>
      </c>
      <c r="AU278" s="23" t="s">
        <v>82</v>
      </c>
    </row>
    <row r="279" spans="2:65" s="11" customFormat="1" ht="27" x14ac:dyDescent="0.3">
      <c r="B279" s="191"/>
      <c r="D279" s="186" t="s">
        <v>138</v>
      </c>
      <c r="E279" s="200" t="s">
        <v>5</v>
      </c>
      <c r="F279" s="202" t="s">
        <v>676</v>
      </c>
      <c r="H279" s="203">
        <v>42</v>
      </c>
      <c r="I279" s="196"/>
      <c r="L279" s="191"/>
      <c r="M279" s="197"/>
      <c r="N279" s="198"/>
      <c r="O279" s="198"/>
      <c r="P279" s="198"/>
      <c r="Q279" s="198"/>
      <c r="R279" s="198"/>
      <c r="S279" s="198"/>
      <c r="T279" s="199"/>
      <c r="AT279" s="200" t="s">
        <v>138</v>
      </c>
      <c r="AU279" s="200" t="s">
        <v>82</v>
      </c>
      <c r="AV279" s="11" t="s">
        <v>82</v>
      </c>
      <c r="AW279" s="11" t="s">
        <v>37</v>
      </c>
      <c r="AX279" s="11" t="s">
        <v>24</v>
      </c>
      <c r="AY279" s="200" t="s">
        <v>126</v>
      </c>
    </row>
    <row r="280" spans="2:65" s="10" customFormat="1" ht="29.85" customHeight="1" x14ac:dyDescent="0.3">
      <c r="B280" s="159"/>
      <c r="D280" s="170" t="s">
        <v>72</v>
      </c>
      <c r="E280" s="171" t="s">
        <v>156</v>
      </c>
      <c r="F280" s="171" t="s">
        <v>677</v>
      </c>
      <c r="I280" s="162"/>
      <c r="J280" s="172">
        <f>BK280</f>
        <v>0</v>
      </c>
      <c r="L280" s="159"/>
      <c r="M280" s="164"/>
      <c r="N280" s="165"/>
      <c r="O280" s="165"/>
      <c r="P280" s="166">
        <f>SUM(P281:P328)</f>
        <v>0</v>
      </c>
      <c r="Q280" s="165"/>
      <c r="R280" s="166">
        <f>SUM(R281:R328)</f>
        <v>706.80729499999995</v>
      </c>
      <c r="S280" s="165"/>
      <c r="T280" s="167">
        <f>SUM(T281:T328)</f>
        <v>0</v>
      </c>
      <c r="AR280" s="160" t="s">
        <v>24</v>
      </c>
      <c r="AT280" s="168" t="s">
        <v>72</v>
      </c>
      <c r="AU280" s="168" t="s">
        <v>24</v>
      </c>
      <c r="AY280" s="160" t="s">
        <v>126</v>
      </c>
      <c r="BK280" s="169">
        <f>SUM(BK281:BK328)</f>
        <v>0</v>
      </c>
    </row>
    <row r="281" spans="2:65" s="1" customFormat="1" ht="31.5" customHeight="1" x14ac:dyDescent="0.3">
      <c r="B281" s="173"/>
      <c r="C281" s="174" t="s">
        <v>678</v>
      </c>
      <c r="D281" s="174" t="s">
        <v>129</v>
      </c>
      <c r="E281" s="175" t="s">
        <v>679</v>
      </c>
      <c r="F281" s="176" t="s">
        <v>680</v>
      </c>
      <c r="G281" s="177" t="s">
        <v>330</v>
      </c>
      <c r="H281" s="178">
        <v>901</v>
      </c>
      <c r="I281" s="179"/>
      <c r="J281" s="180">
        <f>ROUND(I281*H281,2)</f>
        <v>0</v>
      </c>
      <c r="K281" s="176" t="s">
        <v>198</v>
      </c>
      <c r="L281" s="40"/>
      <c r="M281" s="181" t="s">
        <v>5</v>
      </c>
      <c r="N281" s="182" t="s">
        <v>44</v>
      </c>
      <c r="O281" s="41"/>
      <c r="P281" s="183">
        <f>O281*H281</f>
        <v>0</v>
      </c>
      <c r="Q281" s="183">
        <v>0</v>
      </c>
      <c r="R281" s="183">
        <f>Q281*H281</f>
        <v>0</v>
      </c>
      <c r="S281" s="183">
        <v>0</v>
      </c>
      <c r="T281" s="184">
        <f>S281*H281</f>
        <v>0</v>
      </c>
      <c r="AR281" s="23" t="s">
        <v>133</v>
      </c>
      <c r="AT281" s="23" t="s">
        <v>129</v>
      </c>
      <c r="AU281" s="23" t="s">
        <v>82</v>
      </c>
      <c r="AY281" s="23" t="s">
        <v>126</v>
      </c>
      <c r="BE281" s="185">
        <f>IF(N281="základní",J281,0)</f>
        <v>0</v>
      </c>
      <c r="BF281" s="185">
        <f>IF(N281="snížená",J281,0)</f>
        <v>0</v>
      </c>
      <c r="BG281" s="185">
        <f>IF(N281="zákl. přenesená",J281,0)</f>
        <v>0</v>
      </c>
      <c r="BH281" s="185">
        <f>IF(N281="sníž. přenesená",J281,0)</f>
        <v>0</v>
      </c>
      <c r="BI281" s="185">
        <f>IF(N281="nulová",J281,0)</f>
        <v>0</v>
      </c>
      <c r="BJ281" s="23" t="s">
        <v>24</v>
      </c>
      <c r="BK281" s="185">
        <f>ROUND(I281*H281,2)</f>
        <v>0</v>
      </c>
      <c r="BL281" s="23" t="s">
        <v>133</v>
      </c>
      <c r="BM281" s="23" t="s">
        <v>681</v>
      </c>
    </row>
    <row r="282" spans="2:65" s="1" customFormat="1" ht="40.5" x14ac:dyDescent="0.3">
      <c r="B282" s="40"/>
      <c r="D282" s="186" t="s">
        <v>135</v>
      </c>
      <c r="F282" s="187" t="s">
        <v>682</v>
      </c>
      <c r="I282" s="188"/>
      <c r="L282" s="40"/>
      <c r="M282" s="189"/>
      <c r="N282" s="41"/>
      <c r="O282" s="41"/>
      <c r="P282" s="41"/>
      <c r="Q282" s="41"/>
      <c r="R282" s="41"/>
      <c r="S282" s="41"/>
      <c r="T282" s="69"/>
      <c r="AT282" s="23" t="s">
        <v>135</v>
      </c>
      <c r="AU282" s="23" t="s">
        <v>82</v>
      </c>
    </row>
    <row r="283" spans="2:65" s="11" customFormat="1" x14ac:dyDescent="0.3">
      <c r="B283" s="191"/>
      <c r="D283" s="192" t="s">
        <v>138</v>
      </c>
      <c r="E283" s="193" t="s">
        <v>5</v>
      </c>
      <c r="F283" s="194" t="s">
        <v>683</v>
      </c>
      <c r="H283" s="195">
        <v>901</v>
      </c>
      <c r="I283" s="196"/>
      <c r="L283" s="191"/>
      <c r="M283" s="197"/>
      <c r="N283" s="198"/>
      <c r="O283" s="198"/>
      <c r="P283" s="198"/>
      <c r="Q283" s="198"/>
      <c r="R283" s="198"/>
      <c r="S283" s="198"/>
      <c r="T283" s="199"/>
      <c r="AT283" s="200" t="s">
        <v>138</v>
      </c>
      <c r="AU283" s="200" t="s">
        <v>82</v>
      </c>
      <c r="AV283" s="11" t="s">
        <v>82</v>
      </c>
      <c r="AW283" s="11" t="s">
        <v>37</v>
      </c>
      <c r="AX283" s="11" t="s">
        <v>24</v>
      </c>
      <c r="AY283" s="200" t="s">
        <v>126</v>
      </c>
    </row>
    <row r="284" spans="2:65" s="1" customFormat="1" ht="22.5" customHeight="1" x14ac:dyDescent="0.3">
      <c r="B284" s="173"/>
      <c r="C284" s="216" t="s">
        <v>684</v>
      </c>
      <c r="D284" s="216" t="s">
        <v>349</v>
      </c>
      <c r="E284" s="217" t="s">
        <v>685</v>
      </c>
      <c r="F284" s="218" t="s">
        <v>686</v>
      </c>
      <c r="G284" s="219" t="s">
        <v>352</v>
      </c>
      <c r="H284" s="220">
        <v>38.274000000000001</v>
      </c>
      <c r="I284" s="221"/>
      <c r="J284" s="222">
        <f>ROUND(I284*H284,2)</f>
        <v>0</v>
      </c>
      <c r="K284" s="218" t="s">
        <v>198</v>
      </c>
      <c r="L284" s="223"/>
      <c r="M284" s="224" t="s">
        <v>5</v>
      </c>
      <c r="N284" s="225" t="s">
        <v>44</v>
      </c>
      <c r="O284" s="41"/>
      <c r="P284" s="183">
        <f>O284*H284</f>
        <v>0</v>
      </c>
      <c r="Q284" s="183">
        <v>1</v>
      </c>
      <c r="R284" s="183">
        <f>Q284*H284</f>
        <v>38.274000000000001</v>
      </c>
      <c r="S284" s="183">
        <v>0</v>
      </c>
      <c r="T284" s="184">
        <f>S284*H284</f>
        <v>0</v>
      </c>
      <c r="AR284" s="23" t="s">
        <v>171</v>
      </c>
      <c r="AT284" s="23" t="s">
        <v>349</v>
      </c>
      <c r="AU284" s="23" t="s">
        <v>82</v>
      </c>
      <c r="AY284" s="23" t="s">
        <v>126</v>
      </c>
      <c r="BE284" s="185">
        <f>IF(N284="základní",J284,0)</f>
        <v>0</v>
      </c>
      <c r="BF284" s="185">
        <f>IF(N284="snížená",J284,0)</f>
        <v>0</v>
      </c>
      <c r="BG284" s="185">
        <f>IF(N284="zákl. přenesená",J284,0)</f>
        <v>0</v>
      </c>
      <c r="BH284" s="185">
        <f>IF(N284="sníž. přenesená",J284,0)</f>
        <v>0</v>
      </c>
      <c r="BI284" s="185">
        <f>IF(N284="nulová",J284,0)</f>
        <v>0</v>
      </c>
      <c r="BJ284" s="23" t="s">
        <v>24</v>
      </c>
      <c r="BK284" s="185">
        <f>ROUND(I284*H284,2)</f>
        <v>0</v>
      </c>
      <c r="BL284" s="23" t="s">
        <v>133</v>
      </c>
      <c r="BM284" s="23" t="s">
        <v>687</v>
      </c>
    </row>
    <row r="285" spans="2:65" s="1" customFormat="1" x14ac:dyDescent="0.3">
      <c r="B285" s="40"/>
      <c r="D285" s="186" t="s">
        <v>135</v>
      </c>
      <c r="F285" s="187" t="s">
        <v>688</v>
      </c>
      <c r="I285" s="188"/>
      <c r="L285" s="40"/>
      <c r="M285" s="189"/>
      <c r="N285" s="41"/>
      <c r="O285" s="41"/>
      <c r="P285" s="41"/>
      <c r="Q285" s="41"/>
      <c r="R285" s="41"/>
      <c r="S285" s="41"/>
      <c r="T285" s="69"/>
      <c r="AT285" s="23" t="s">
        <v>135</v>
      </c>
      <c r="AU285" s="23" t="s">
        <v>82</v>
      </c>
    </row>
    <row r="286" spans="2:65" s="11" customFormat="1" x14ac:dyDescent="0.3">
      <c r="B286" s="191"/>
      <c r="D286" s="192" t="s">
        <v>138</v>
      </c>
      <c r="E286" s="193" t="s">
        <v>5</v>
      </c>
      <c r="F286" s="194" t="s">
        <v>689</v>
      </c>
      <c r="H286" s="195">
        <v>38.274000000000001</v>
      </c>
      <c r="I286" s="196"/>
      <c r="L286" s="191"/>
      <c r="M286" s="197"/>
      <c r="N286" s="198"/>
      <c r="O286" s="198"/>
      <c r="P286" s="198"/>
      <c r="Q286" s="198"/>
      <c r="R286" s="198"/>
      <c r="S286" s="198"/>
      <c r="T286" s="199"/>
      <c r="AT286" s="200" t="s">
        <v>138</v>
      </c>
      <c r="AU286" s="200" t="s">
        <v>82</v>
      </c>
      <c r="AV286" s="11" t="s">
        <v>82</v>
      </c>
      <c r="AW286" s="11" t="s">
        <v>37</v>
      </c>
      <c r="AX286" s="11" t="s">
        <v>24</v>
      </c>
      <c r="AY286" s="200" t="s">
        <v>126</v>
      </c>
    </row>
    <row r="287" spans="2:65" s="1" customFormat="1" ht="22.5" customHeight="1" x14ac:dyDescent="0.3">
      <c r="B287" s="173"/>
      <c r="C287" s="174" t="s">
        <v>690</v>
      </c>
      <c r="D287" s="174" t="s">
        <v>129</v>
      </c>
      <c r="E287" s="175" t="s">
        <v>691</v>
      </c>
      <c r="F287" s="176" t="s">
        <v>692</v>
      </c>
      <c r="G287" s="177" t="s">
        <v>330</v>
      </c>
      <c r="H287" s="178">
        <v>5892</v>
      </c>
      <c r="I287" s="179"/>
      <c r="J287" s="180">
        <f>ROUND(I287*H287,2)</f>
        <v>0</v>
      </c>
      <c r="K287" s="176" t="s">
        <v>198</v>
      </c>
      <c r="L287" s="40"/>
      <c r="M287" s="181" t="s">
        <v>5</v>
      </c>
      <c r="N287" s="182" t="s">
        <v>44</v>
      </c>
      <c r="O287" s="41"/>
      <c r="P287" s="183">
        <f>O287*H287</f>
        <v>0</v>
      </c>
      <c r="Q287" s="183">
        <v>0</v>
      </c>
      <c r="R287" s="183">
        <f>Q287*H287</f>
        <v>0</v>
      </c>
      <c r="S287" s="183">
        <v>0</v>
      </c>
      <c r="T287" s="184">
        <f>S287*H287</f>
        <v>0</v>
      </c>
      <c r="AR287" s="23" t="s">
        <v>133</v>
      </c>
      <c r="AT287" s="23" t="s">
        <v>129</v>
      </c>
      <c r="AU287" s="23" t="s">
        <v>82</v>
      </c>
      <c r="AY287" s="23" t="s">
        <v>126</v>
      </c>
      <c r="BE287" s="185">
        <f>IF(N287="základní",J287,0)</f>
        <v>0</v>
      </c>
      <c r="BF287" s="185">
        <f>IF(N287="snížená",J287,0)</f>
        <v>0</v>
      </c>
      <c r="BG287" s="185">
        <f>IF(N287="zákl. přenesená",J287,0)</f>
        <v>0</v>
      </c>
      <c r="BH287" s="185">
        <f>IF(N287="sníž. přenesená",J287,0)</f>
        <v>0</v>
      </c>
      <c r="BI287" s="185">
        <f>IF(N287="nulová",J287,0)</f>
        <v>0</v>
      </c>
      <c r="BJ287" s="23" t="s">
        <v>24</v>
      </c>
      <c r="BK287" s="185">
        <f>ROUND(I287*H287,2)</f>
        <v>0</v>
      </c>
      <c r="BL287" s="23" t="s">
        <v>133</v>
      </c>
      <c r="BM287" s="23" t="s">
        <v>693</v>
      </c>
    </row>
    <row r="288" spans="2:65" s="1" customFormat="1" x14ac:dyDescent="0.3">
      <c r="B288" s="40"/>
      <c r="D288" s="186" t="s">
        <v>135</v>
      </c>
      <c r="F288" s="187" t="s">
        <v>694</v>
      </c>
      <c r="I288" s="188"/>
      <c r="L288" s="40"/>
      <c r="M288" s="189"/>
      <c r="N288" s="41"/>
      <c r="O288" s="41"/>
      <c r="P288" s="41"/>
      <c r="Q288" s="41"/>
      <c r="R288" s="41"/>
      <c r="S288" s="41"/>
      <c r="T288" s="69"/>
      <c r="AT288" s="23" t="s">
        <v>135</v>
      </c>
      <c r="AU288" s="23" t="s">
        <v>82</v>
      </c>
    </row>
    <row r="289" spans="2:65" s="12" customFormat="1" x14ac:dyDescent="0.3">
      <c r="B289" s="204"/>
      <c r="D289" s="186" t="s">
        <v>138</v>
      </c>
      <c r="E289" s="205" t="s">
        <v>5</v>
      </c>
      <c r="F289" s="206" t="s">
        <v>695</v>
      </c>
      <c r="H289" s="207" t="s">
        <v>5</v>
      </c>
      <c r="I289" s="208"/>
      <c r="L289" s="204"/>
      <c r="M289" s="209"/>
      <c r="N289" s="210"/>
      <c r="O289" s="210"/>
      <c r="P289" s="210"/>
      <c r="Q289" s="210"/>
      <c r="R289" s="210"/>
      <c r="S289" s="210"/>
      <c r="T289" s="211"/>
      <c r="AT289" s="207" t="s">
        <v>138</v>
      </c>
      <c r="AU289" s="207" t="s">
        <v>82</v>
      </c>
      <c r="AV289" s="12" t="s">
        <v>24</v>
      </c>
      <c r="AW289" s="12" t="s">
        <v>37</v>
      </c>
      <c r="AX289" s="12" t="s">
        <v>73</v>
      </c>
      <c r="AY289" s="207" t="s">
        <v>126</v>
      </c>
    </row>
    <row r="290" spans="2:65" s="11" customFormat="1" ht="27" x14ac:dyDescent="0.3">
      <c r="B290" s="191"/>
      <c r="D290" s="192" t="s">
        <v>138</v>
      </c>
      <c r="E290" s="193" t="s">
        <v>5</v>
      </c>
      <c r="F290" s="194" t="s">
        <v>696</v>
      </c>
      <c r="H290" s="195">
        <v>5892</v>
      </c>
      <c r="I290" s="196"/>
      <c r="L290" s="191"/>
      <c r="M290" s="197"/>
      <c r="N290" s="198"/>
      <c r="O290" s="198"/>
      <c r="P290" s="198"/>
      <c r="Q290" s="198"/>
      <c r="R290" s="198"/>
      <c r="S290" s="198"/>
      <c r="T290" s="199"/>
      <c r="AT290" s="200" t="s">
        <v>138</v>
      </c>
      <c r="AU290" s="200" t="s">
        <v>82</v>
      </c>
      <c r="AV290" s="11" t="s">
        <v>82</v>
      </c>
      <c r="AW290" s="11" t="s">
        <v>37</v>
      </c>
      <c r="AX290" s="11" t="s">
        <v>24</v>
      </c>
      <c r="AY290" s="200" t="s">
        <v>126</v>
      </c>
    </row>
    <row r="291" spans="2:65" s="1" customFormat="1" ht="22.5" customHeight="1" x14ac:dyDescent="0.3">
      <c r="B291" s="173"/>
      <c r="C291" s="174" t="s">
        <v>697</v>
      </c>
      <c r="D291" s="174" t="s">
        <v>129</v>
      </c>
      <c r="E291" s="175" t="s">
        <v>698</v>
      </c>
      <c r="F291" s="176" t="s">
        <v>699</v>
      </c>
      <c r="G291" s="177" t="s">
        <v>330</v>
      </c>
      <c r="H291" s="178">
        <v>4919</v>
      </c>
      <c r="I291" s="179"/>
      <c r="J291" s="180">
        <f>ROUND(I291*H291,2)</f>
        <v>0</v>
      </c>
      <c r="K291" s="176" t="s">
        <v>198</v>
      </c>
      <c r="L291" s="40"/>
      <c r="M291" s="181" t="s">
        <v>5</v>
      </c>
      <c r="N291" s="182" t="s">
        <v>44</v>
      </c>
      <c r="O291" s="41"/>
      <c r="P291" s="183">
        <f>O291*H291</f>
        <v>0</v>
      </c>
      <c r="Q291" s="183">
        <v>0</v>
      </c>
      <c r="R291" s="183">
        <f>Q291*H291</f>
        <v>0</v>
      </c>
      <c r="S291" s="183">
        <v>0</v>
      </c>
      <c r="T291" s="184">
        <f>S291*H291</f>
        <v>0</v>
      </c>
      <c r="AR291" s="23" t="s">
        <v>133</v>
      </c>
      <c r="AT291" s="23" t="s">
        <v>129</v>
      </c>
      <c r="AU291" s="23" t="s">
        <v>82</v>
      </c>
      <c r="AY291" s="23" t="s">
        <v>126</v>
      </c>
      <c r="BE291" s="185">
        <f>IF(N291="základní",J291,0)</f>
        <v>0</v>
      </c>
      <c r="BF291" s="185">
        <f>IF(N291="snížená",J291,0)</f>
        <v>0</v>
      </c>
      <c r="BG291" s="185">
        <f>IF(N291="zákl. přenesená",J291,0)</f>
        <v>0</v>
      </c>
      <c r="BH291" s="185">
        <f>IF(N291="sníž. přenesená",J291,0)</f>
        <v>0</v>
      </c>
      <c r="BI291" s="185">
        <f>IF(N291="nulová",J291,0)</f>
        <v>0</v>
      </c>
      <c r="BJ291" s="23" t="s">
        <v>24</v>
      </c>
      <c r="BK291" s="185">
        <f>ROUND(I291*H291,2)</f>
        <v>0</v>
      </c>
      <c r="BL291" s="23" t="s">
        <v>133</v>
      </c>
      <c r="BM291" s="23" t="s">
        <v>700</v>
      </c>
    </row>
    <row r="292" spans="2:65" s="1" customFormat="1" ht="27" x14ac:dyDescent="0.3">
      <c r="B292" s="40"/>
      <c r="D292" s="186" t="s">
        <v>135</v>
      </c>
      <c r="F292" s="187" t="s">
        <v>701</v>
      </c>
      <c r="I292" s="188"/>
      <c r="L292" s="40"/>
      <c r="M292" s="189"/>
      <c r="N292" s="41"/>
      <c r="O292" s="41"/>
      <c r="P292" s="41"/>
      <c r="Q292" s="41"/>
      <c r="R292" s="41"/>
      <c r="S292" s="41"/>
      <c r="T292" s="69"/>
      <c r="AT292" s="23" t="s">
        <v>135</v>
      </c>
      <c r="AU292" s="23" t="s">
        <v>82</v>
      </c>
    </row>
    <row r="293" spans="2:65" s="12" customFormat="1" x14ac:dyDescent="0.3">
      <c r="B293" s="204"/>
      <c r="D293" s="186" t="s">
        <v>138</v>
      </c>
      <c r="E293" s="205" t="s">
        <v>5</v>
      </c>
      <c r="F293" s="206" t="s">
        <v>695</v>
      </c>
      <c r="H293" s="207" t="s">
        <v>5</v>
      </c>
      <c r="I293" s="208"/>
      <c r="L293" s="204"/>
      <c r="M293" s="209"/>
      <c r="N293" s="210"/>
      <c r="O293" s="210"/>
      <c r="P293" s="210"/>
      <c r="Q293" s="210"/>
      <c r="R293" s="210"/>
      <c r="S293" s="210"/>
      <c r="T293" s="211"/>
      <c r="AT293" s="207" t="s">
        <v>138</v>
      </c>
      <c r="AU293" s="207" t="s">
        <v>82</v>
      </c>
      <c r="AV293" s="12" t="s">
        <v>24</v>
      </c>
      <c r="AW293" s="12" t="s">
        <v>37</v>
      </c>
      <c r="AX293" s="12" t="s">
        <v>73</v>
      </c>
      <c r="AY293" s="207" t="s">
        <v>126</v>
      </c>
    </row>
    <row r="294" spans="2:65" s="11" customFormat="1" x14ac:dyDescent="0.3">
      <c r="B294" s="191"/>
      <c r="D294" s="192" t="s">
        <v>138</v>
      </c>
      <c r="E294" s="193" t="s">
        <v>5</v>
      </c>
      <c r="F294" s="194" t="s">
        <v>702</v>
      </c>
      <c r="H294" s="195">
        <v>4919</v>
      </c>
      <c r="I294" s="196"/>
      <c r="L294" s="191"/>
      <c r="M294" s="197"/>
      <c r="N294" s="198"/>
      <c r="O294" s="198"/>
      <c r="P294" s="198"/>
      <c r="Q294" s="198"/>
      <c r="R294" s="198"/>
      <c r="S294" s="198"/>
      <c r="T294" s="199"/>
      <c r="AT294" s="200" t="s">
        <v>138</v>
      </c>
      <c r="AU294" s="200" t="s">
        <v>82</v>
      </c>
      <c r="AV294" s="11" t="s">
        <v>82</v>
      </c>
      <c r="AW294" s="11" t="s">
        <v>37</v>
      </c>
      <c r="AX294" s="11" t="s">
        <v>24</v>
      </c>
      <c r="AY294" s="200" t="s">
        <v>126</v>
      </c>
    </row>
    <row r="295" spans="2:65" s="1" customFormat="1" ht="22.5" customHeight="1" x14ac:dyDescent="0.3">
      <c r="B295" s="173"/>
      <c r="C295" s="174" t="s">
        <v>703</v>
      </c>
      <c r="D295" s="174" t="s">
        <v>129</v>
      </c>
      <c r="E295" s="175" t="s">
        <v>704</v>
      </c>
      <c r="F295" s="176" t="s">
        <v>705</v>
      </c>
      <c r="G295" s="177" t="s">
        <v>330</v>
      </c>
      <c r="H295" s="178">
        <v>5074</v>
      </c>
      <c r="I295" s="179"/>
      <c r="J295" s="180">
        <f>ROUND(I295*H295,2)</f>
        <v>0</v>
      </c>
      <c r="K295" s="176" t="s">
        <v>198</v>
      </c>
      <c r="L295" s="40"/>
      <c r="M295" s="181" t="s">
        <v>5</v>
      </c>
      <c r="N295" s="182" t="s">
        <v>44</v>
      </c>
      <c r="O295" s="41"/>
      <c r="P295" s="183">
        <f>O295*H295</f>
        <v>0</v>
      </c>
      <c r="Q295" s="183">
        <v>0</v>
      </c>
      <c r="R295" s="183">
        <f>Q295*H295</f>
        <v>0</v>
      </c>
      <c r="S295" s="183">
        <v>0</v>
      </c>
      <c r="T295" s="184">
        <f>S295*H295</f>
        <v>0</v>
      </c>
      <c r="AR295" s="23" t="s">
        <v>133</v>
      </c>
      <c r="AT295" s="23" t="s">
        <v>129</v>
      </c>
      <c r="AU295" s="23" t="s">
        <v>82</v>
      </c>
      <c r="AY295" s="23" t="s">
        <v>126</v>
      </c>
      <c r="BE295" s="185">
        <f>IF(N295="základní",J295,0)</f>
        <v>0</v>
      </c>
      <c r="BF295" s="185">
        <f>IF(N295="snížená",J295,0)</f>
        <v>0</v>
      </c>
      <c r="BG295" s="185">
        <f>IF(N295="zákl. přenesená",J295,0)</f>
        <v>0</v>
      </c>
      <c r="BH295" s="185">
        <f>IF(N295="sníž. přenesená",J295,0)</f>
        <v>0</v>
      </c>
      <c r="BI295" s="185">
        <f>IF(N295="nulová",J295,0)</f>
        <v>0</v>
      </c>
      <c r="BJ295" s="23" t="s">
        <v>24</v>
      </c>
      <c r="BK295" s="185">
        <f>ROUND(I295*H295,2)</f>
        <v>0</v>
      </c>
      <c r="BL295" s="23" t="s">
        <v>133</v>
      </c>
      <c r="BM295" s="23" t="s">
        <v>706</v>
      </c>
    </row>
    <row r="296" spans="2:65" s="1" customFormat="1" ht="27" x14ac:dyDescent="0.3">
      <c r="B296" s="40"/>
      <c r="D296" s="186" t="s">
        <v>135</v>
      </c>
      <c r="F296" s="187" t="s">
        <v>707</v>
      </c>
      <c r="I296" s="188"/>
      <c r="L296" s="40"/>
      <c r="M296" s="189"/>
      <c r="N296" s="41"/>
      <c r="O296" s="41"/>
      <c r="P296" s="41"/>
      <c r="Q296" s="41"/>
      <c r="R296" s="41"/>
      <c r="S296" s="41"/>
      <c r="T296" s="69"/>
      <c r="AT296" s="23" t="s">
        <v>135</v>
      </c>
      <c r="AU296" s="23" t="s">
        <v>82</v>
      </c>
    </row>
    <row r="297" spans="2:65" s="12" customFormat="1" x14ac:dyDescent="0.3">
      <c r="B297" s="204"/>
      <c r="D297" s="186" t="s">
        <v>138</v>
      </c>
      <c r="E297" s="205" t="s">
        <v>5</v>
      </c>
      <c r="F297" s="206" t="s">
        <v>695</v>
      </c>
      <c r="H297" s="207" t="s">
        <v>5</v>
      </c>
      <c r="I297" s="208"/>
      <c r="L297" s="204"/>
      <c r="M297" s="209"/>
      <c r="N297" s="210"/>
      <c r="O297" s="210"/>
      <c r="P297" s="210"/>
      <c r="Q297" s="210"/>
      <c r="R297" s="210"/>
      <c r="S297" s="210"/>
      <c r="T297" s="211"/>
      <c r="AT297" s="207" t="s">
        <v>138</v>
      </c>
      <c r="AU297" s="207" t="s">
        <v>82</v>
      </c>
      <c r="AV297" s="12" t="s">
        <v>24</v>
      </c>
      <c r="AW297" s="12" t="s">
        <v>37</v>
      </c>
      <c r="AX297" s="12" t="s">
        <v>73</v>
      </c>
      <c r="AY297" s="207" t="s">
        <v>126</v>
      </c>
    </row>
    <row r="298" spans="2:65" s="11" customFormat="1" x14ac:dyDescent="0.3">
      <c r="B298" s="191"/>
      <c r="D298" s="192" t="s">
        <v>138</v>
      </c>
      <c r="E298" s="193" t="s">
        <v>5</v>
      </c>
      <c r="F298" s="194" t="s">
        <v>708</v>
      </c>
      <c r="H298" s="195">
        <v>5074</v>
      </c>
      <c r="I298" s="196"/>
      <c r="L298" s="191"/>
      <c r="M298" s="197"/>
      <c r="N298" s="198"/>
      <c r="O298" s="198"/>
      <c r="P298" s="198"/>
      <c r="Q298" s="198"/>
      <c r="R298" s="198"/>
      <c r="S298" s="198"/>
      <c r="T298" s="199"/>
      <c r="AT298" s="200" t="s">
        <v>138</v>
      </c>
      <c r="AU298" s="200" t="s">
        <v>82</v>
      </c>
      <c r="AV298" s="11" t="s">
        <v>82</v>
      </c>
      <c r="AW298" s="11" t="s">
        <v>37</v>
      </c>
      <c r="AX298" s="11" t="s">
        <v>24</v>
      </c>
      <c r="AY298" s="200" t="s">
        <v>126</v>
      </c>
    </row>
    <row r="299" spans="2:65" s="1" customFormat="1" ht="22.5" customHeight="1" x14ac:dyDescent="0.3">
      <c r="B299" s="173"/>
      <c r="C299" s="174" t="s">
        <v>709</v>
      </c>
      <c r="D299" s="174" t="s">
        <v>129</v>
      </c>
      <c r="E299" s="175" t="s">
        <v>710</v>
      </c>
      <c r="F299" s="176" t="s">
        <v>711</v>
      </c>
      <c r="G299" s="177" t="s">
        <v>330</v>
      </c>
      <c r="H299" s="178">
        <v>1054.5</v>
      </c>
      <c r="I299" s="179"/>
      <c r="J299" s="180">
        <f>ROUND(I299*H299,2)</f>
        <v>0</v>
      </c>
      <c r="K299" s="176" t="s">
        <v>198</v>
      </c>
      <c r="L299" s="40"/>
      <c r="M299" s="181" t="s">
        <v>5</v>
      </c>
      <c r="N299" s="182" t="s">
        <v>44</v>
      </c>
      <c r="O299" s="41"/>
      <c r="P299" s="183">
        <f>O299*H299</f>
        <v>0</v>
      </c>
      <c r="Q299" s="183">
        <v>0.27799000000000001</v>
      </c>
      <c r="R299" s="183">
        <f>Q299*H299</f>
        <v>293.14045500000003</v>
      </c>
      <c r="S299" s="183">
        <v>0</v>
      </c>
      <c r="T299" s="184">
        <f>S299*H299</f>
        <v>0</v>
      </c>
      <c r="AR299" s="23" t="s">
        <v>133</v>
      </c>
      <c r="AT299" s="23" t="s">
        <v>129</v>
      </c>
      <c r="AU299" s="23" t="s">
        <v>82</v>
      </c>
      <c r="AY299" s="23" t="s">
        <v>126</v>
      </c>
      <c r="BE299" s="185">
        <f>IF(N299="základní",J299,0)</f>
        <v>0</v>
      </c>
      <c r="BF299" s="185">
        <f>IF(N299="snížená",J299,0)</f>
        <v>0</v>
      </c>
      <c r="BG299" s="185">
        <f>IF(N299="zákl. přenesená",J299,0)</f>
        <v>0</v>
      </c>
      <c r="BH299" s="185">
        <f>IF(N299="sníž. přenesená",J299,0)</f>
        <v>0</v>
      </c>
      <c r="BI299" s="185">
        <f>IF(N299="nulová",J299,0)</f>
        <v>0</v>
      </c>
      <c r="BJ299" s="23" t="s">
        <v>24</v>
      </c>
      <c r="BK299" s="185">
        <f>ROUND(I299*H299,2)</f>
        <v>0</v>
      </c>
      <c r="BL299" s="23" t="s">
        <v>133</v>
      </c>
      <c r="BM299" s="23" t="s">
        <v>712</v>
      </c>
    </row>
    <row r="300" spans="2:65" s="1" customFormat="1" ht="27" x14ac:dyDescent="0.3">
      <c r="B300" s="40"/>
      <c r="D300" s="186" t="s">
        <v>135</v>
      </c>
      <c r="F300" s="187" t="s">
        <v>713</v>
      </c>
      <c r="I300" s="188"/>
      <c r="L300" s="40"/>
      <c r="M300" s="189"/>
      <c r="N300" s="41"/>
      <c r="O300" s="41"/>
      <c r="P300" s="41"/>
      <c r="Q300" s="41"/>
      <c r="R300" s="41"/>
      <c r="S300" s="41"/>
      <c r="T300" s="69"/>
      <c r="AT300" s="23" t="s">
        <v>135</v>
      </c>
      <c r="AU300" s="23" t="s">
        <v>82</v>
      </c>
    </row>
    <row r="301" spans="2:65" s="11" customFormat="1" x14ac:dyDescent="0.3">
      <c r="B301" s="191"/>
      <c r="D301" s="186" t="s">
        <v>138</v>
      </c>
      <c r="E301" s="200" t="s">
        <v>5</v>
      </c>
      <c r="F301" s="202" t="s">
        <v>714</v>
      </c>
      <c r="H301" s="203">
        <v>1017</v>
      </c>
      <c r="I301" s="196"/>
      <c r="L301" s="191"/>
      <c r="M301" s="197"/>
      <c r="N301" s="198"/>
      <c r="O301" s="198"/>
      <c r="P301" s="198"/>
      <c r="Q301" s="198"/>
      <c r="R301" s="198"/>
      <c r="S301" s="198"/>
      <c r="T301" s="199"/>
      <c r="AT301" s="200" t="s">
        <v>138</v>
      </c>
      <c r="AU301" s="200" t="s">
        <v>82</v>
      </c>
      <c r="AV301" s="11" t="s">
        <v>82</v>
      </c>
      <c r="AW301" s="11" t="s">
        <v>37</v>
      </c>
      <c r="AX301" s="11" t="s">
        <v>73</v>
      </c>
      <c r="AY301" s="200" t="s">
        <v>126</v>
      </c>
    </row>
    <row r="302" spans="2:65" s="11" customFormat="1" x14ac:dyDescent="0.3">
      <c r="B302" s="191"/>
      <c r="D302" s="186" t="s">
        <v>138</v>
      </c>
      <c r="E302" s="200" t="s">
        <v>5</v>
      </c>
      <c r="F302" s="202" t="s">
        <v>715</v>
      </c>
      <c r="H302" s="203">
        <v>37.5</v>
      </c>
      <c r="I302" s="196"/>
      <c r="L302" s="191"/>
      <c r="M302" s="197"/>
      <c r="N302" s="198"/>
      <c r="O302" s="198"/>
      <c r="P302" s="198"/>
      <c r="Q302" s="198"/>
      <c r="R302" s="198"/>
      <c r="S302" s="198"/>
      <c r="T302" s="199"/>
      <c r="AT302" s="200" t="s">
        <v>138</v>
      </c>
      <c r="AU302" s="200" t="s">
        <v>82</v>
      </c>
      <c r="AV302" s="11" t="s">
        <v>82</v>
      </c>
      <c r="AW302" s="11" t="s">
        <v>37</v>
      </c>
      <c r="AX302" s="11" t="s">
        <v>73</v>
      </c>
      <c r="AY302" s="200" t="s">
        <v>126</v>
      </c>
    </row>
    <row r="303" spans="2:65" s="13" customFormat="1" x14ac:dyDescent="0.3">
      <c r="B303" s="226"/>
      <c r="D303" s="192" t="s">
        <v>138</v>
      </c>
      <c r="E303" s="227" t="s">
        <v>5</v>
      </c>
      <c r="F303" s="228" t="s">
        <v>383</v>
      </c>
      <c r="H303" s="229">
        <v>1054.5</v>
      </c>
      <c r="I303" s="230"/>
      <c r="L303" s="226"/>
      <c r="M303" s="231"/>
      <c r="N303" s="232"/>
      <c r="O303" s="232"/>
      <c r="P303" s="232"/>
      <c r="Q303" s="232"/>
      <c r="R303" s="232"/>
      <c r="S303" s="232"/>
      <c r="T303" s="233"/>
      <c r="AT303" s="234" t="s">
        <v>138</v>
      </c>
      <c r="AU303" s="234" t="s">
        <v>82</v>
      </c>
      <c r="AV303" s="13" t="s">
        <v>133</v>
      </c>
      <c r="AW303" s="13" t="s">
        <v>37</v>
      </c>
      <c r="AX303" s="13" t="s">
        <v>24</v>
      </c>
      <c r="AY303" s="234" t="s">
        <v>126</v>
      </c>
    </row>
    <row r="304" spans="2:65" s="1" customFormat="1" ht="22.5" customHeight="1" x14ac:dyDescent="0.3">
      <c r="B304" s="173"/>
      <c r="C304" s="174" t="s">
        <v>716</v>
      </c>
      <c r="D304" s="174" t="s">
        <v>129</v>
      </c>
      <c r="E304" s="175" t="s">
        <v>717</v>
      </c>
      <c r="F304" s="176" t="s">
        <v>718</v>
      </c>
      <c r="G304" s="177" t="s">
        <v>363</v>
      </c>
      <c r="H304" s="178">
        <v>176.80600000000001</v>
      </c>
      <c r="I304" s="179"/>
      <c r="J304" s="180">
        <f>ROUND(I304*H304,2)</f>
        <v>0</v>
      </c>
      <c r="K304" s="176" t="s">
        <v>198</v>
      </c>
      <c r="L304" s="40"/>
      <c r="M304" s="181" t="s">
        <v>5</v>
      </c>
      <c r="N304" s="182" t="s">
        <v>44</v>
      </c>
      <c r="O304" s="41"/>
      <c r="P304" s="183">
        <f>O304*H304</f>
        <v>0</v>
      </c>
      <c r="Q304" s="183">
        <v>0</v>
      </c>
      <c r="R304" s="183">
        <f>Q304*H304</f>
        <v>0</v>
      </c>
      <c r="S304" s="183">
        <v>0</v>
      </c>
      <c r="T304" s="184">
        <f>S304*H304</f>
        <v>0</v>
      </c>
      <c r="AR304" s="23" t="s">
        <v>133</v>
      </c>
      <c r="AT304" s="23" t="s">
        <v>129</v>
      </c>
      <c r="AU304" s="23" t="s">
        <v>82</v>
      </c>
      <c r="AY304" s="23" t="s">
        <v>126</v>
      </c>
      <c r="BE304" s="185">
        <f>IF(N304="základní",J304,0)</f>
        <v>0</v>
      </c>
      <c r="BF304" s="185">
        <f>IF(N304="snížená",J304,0)</f>
        <v>0</v>
      </c>
      <c r="BG304" s="185">
        <f>IF(N304="zákl. přenesená",J304,0)</f>
        <v>0</v>
      </c>
      <c r="BH304" s="185">
        <f>IF(N304="sníž. přenesená",J304,0)</f>
        <v>0</v>
      </c>
      <c r="BI304" s="185">
        <f>IF(N304="nulová",J304,0)</f>
        <v>0</v>
      </c>
      <c r="BJ304" s="23" t="s">
        <v>24</v>
      </c>
      <c r="BK304" s="185">
        <f>ROUND(I304*H304,2)</f>
        <v>0</v>
      </c>
      <c r="BL304" s="23" t="s">
        <v>133</v>
      </c>
      <c r="BM304" s="23" t="s">
        <v>719</v>
      </c>
    </row>
    <row r="305" spans="2:65" s="1" customFormat="1" x14ac:dyDescent="0.3">
      <c r="B305" s="40"/>
      <c r="D305" s="186" t="s">
        <v>135</v>
      </c>
      <c r="F305" s="187" t="s">
        <v>720</v>
      </c>
      <c r="I305" s="188"/>
      <c r="L305" s="40"/>
      <c r="M305" s="189"/>
      <c r="N305" s="41"/>
      <c r="O305" s="41"/>
      <c r="P305" s="41"/>
      <c r="Q305" s="41"/>
      <c r="R305" s="41"/>
      <c r="S305" s="41"/>
      <c r="T305" s="69"/>
      <c r="AT305" s="23" t="s">
        <v>135</v>
      </c>
      <c r="AU305" s="23" t="s">
        <v>82</v>
      </c>
    </row>
    <row r="306" spans="2:65" s="11" customFormat="1" x14ac:dyDescent="0.3">
      <c r="B306" s="191"/>
      <c r="D306" s="186" t="s">
        <v>138</v>
      </c>
      <c r="E306" s="200" t="s">
        <v>5</v>
      </c>
      <c r="F306" s="202" t="s">
        <v>721</v>
      </c>
      <c r="H306" s="203">
        <v>170.85599999999999</v>
      </c>
      <c r="I306" s="196"/>
      <c r="L306" s="191"/>
      <c r="M306" s="197"/>
      <c r="N306" s="198"/>
      <c r="O306" s="198"/>
      <c r="P306" s="198"/>
      <c r="Q306" s="198"/>
      <c r="R306" s="198"/>
      <c r="S306" s="198"/>
      <c r="T306" s="199"/>
      <c r="AT306" s="200" t="s">
        <v>138</v>
      </c>
      <c r="AU306" s="200" t="s">
        <v>82</v>
      </c>
      <c r="AV306" s="11" t="s">
        <v>82</v>
      </c>
      <c r="AW306" s="11" t="s">
        <v>37</v>
      </c>
      <c r="AX306" s="11" t="s">
        <v>73</v>
      </c>
      <c r="AY306" s="200" t="s">
        <v>126</v>
      </c>
    </row>
    <row r="307" spans="2:65" s="11" customFormat="1" x14ac:dyDescent="0.3">
      <c r="B307" s="191"/>
      <c r="D307" s="186" t="s">
        <v>138</v>
      </c>
      <c r="E307" s="200" t="s">
        <v>5</v>
      </c>
      <c r="F307" s="202" t="s">
        <v>722</v>
      </c>
      <c r="H307" s="203">
        <v>5.95</v>
      </c>
      <c r="I307" s="196"/>
      <c r="L307" s="191"/>
      <c r="M307" s="197"/>
      <c r="N307" s="198"/>
      <c r="O307" s="198"/>
      <c r="P307" s="198"/>
      <c r="Q307" s="198"/>
      <c r="R307" s="198"/>
      <c r="S307" s="198"/>
      <c r="T307" s="199"/>
      <c r="AT307" s="200" t="s">
        <v>138</v>
      </c>
      <c r="AU307" s="200" t="s">
        <v>82</v>
      </c>
      <c r="AV307" s="11" t="s">
        <v>82</v>
      </c>
      <c r="AW307" s="11" t="s">
        <v>37</v>
      </c>
      <c r="AX307" s="11" t="s">
        <v>73</v>
      </c>
      <c r="AY307" s="200" t="s">
        <v>126</v>
      </c>
    </row>
    <row r="308" spans="2:65" s="13" customFormat="1" x14ac:dyDescent="0.3">
      <c r="B308" s="226"/>
      <c r="D308" s="192" t="s">
        <v>138</v>
      </c>
      <c r="E308" s="227" t="s">
        <v>5</v>
      </c>
      <c r="F308" s="228" t="s">
        <v>383</v>
      </c>
      <c r="H308" s="229">
        <v>176.80600000000001</v>
      </c>
      <c r="I308" s="230"/>
      <c r="L308" s="226"/>
      <c r="M308" s="231"/>
      <c r="N308" s="232"/>
      <c r="O308" s="232"/>
      <c r="P308" s="232"/>
      <c r="Q308" s="232"/>
      <c r="R308" s="232"/>
      <c r="S308" s="232"/>
      <c r="T308" s="233"/>
      <c r="AT308" s="234" t="s">
        <v>138</v>
      </c>
      <c r="AU308" s="234" t="s">
        <v>82</v>
      </c>
      <c r="AV308" s="13" t="s">
        <v>133</v>
      </c>
      <c r="AW308" s="13" t="s">
        <v>37</v>
      </c>
      <c r="AX308" s="13" t="s">
        <v>24</v>
      </c>
      <c r="AY308" s="234" t="s">
        <v>126</v>
      </c>
    </row>
    <row r="309" spans="2:65" s="1" customFormat="1" ht="22.5" customHeight="1" x14ac:dyDescent="0.3">
      <c r="B309" s="173"/>
      <c r="C309" s="216" t="s">
        <v>723</v>
      </c>
      <c r="D309" s="216" t="s">
        <v>349</v>
      </c>
      <c r="E309" s="217" t="s">
        <v>498</v>
      </c>
      <c r="F309" s="218" t="s">
        <v>499</v>
      </c>
      <c r="G309" s="219" t="s">
        <v>352</v>
      </c>
      <c r="H309" s="220">
        <v>335.93099999999998</v>
      </c>
      <c r="I309" s="221"/>
      <c r="J309" s="222">
        <f>ROUND(I309*H309,2)</f>
        <v>0</v>
      </c>
      <c r="K309" s="218" t="s">
        <v>198</v>
      </c>
      <c r="L309" s="223"/>
      <c r="M309" s="224" t="s">
        <v>5</v>
      </c>
      <c r="N309" s="225" t="s">
        <v>44</v>
      </c>
      <c r="O309" s="41"/>
      <c r="P309" s="183">
        <f>O309*H309</f>
        <v>0</v>
      </c>
      <c r="Q309" s="183">
        <v>1</v>
      </c>
      <c r="R309" s="183">
        <f>Q309*H309</f>
        <v>335.93099999999998</v>
      </c>
      <c r="S309" s="183">
        <v>0</v>
      </c>
      <c r="T309" s="184">
        <f>S309*H309</f>
        <v>0</v>
      </c>
      <c r="AR309" s="23" t="s">
        <v>171</v>
      </c>
      <c r="AT309" s="23" t="s">
        <v>349</v>
      </c>
      <c r="AU309" s="23" t="s">
        <v>82</v>
      </c>
      <c r="AY309" s="23" t="s">
        <v>126</v>
      </c>
      <c r="BE309" s="185">
        <f>IF(N309="základní",J309,0)</f>
        <v>0</v>
      </c>
      <c r="BF309" s="185">
        <f>IF(N309="snížená",J309,0)</f>
        <v>0</v>
      </c>
      <c r="BG309" s="185">
        <f>IF(N309="zákl. přenesená",J309,0)</f>
        <v>0</v>
      </c>
      <c r="BH309" s="185">
        <f>IF(N309="sníž. přenesená",J309,0)</f>
        <v>0</v>
      </c>
      <c r="BI309" s="185">
        <f>IF(N309="nulová",J309,0)</f>
        <v>0</v>
      </c>
      <c r="BJ309" s="23" t="s">
        <v>24</v>
      </c>
      <c r="BK309" s="185">
        <f>ROUND(I309*H309,2)</f>
        <v>0</v>
      </c>
      <c r="BL309" s="23" t="s">
        <v>133</v>
      </c>
      <c r="BM309" s="23" t="s">
        <v>724</v>
      </c>
    </row>
    <row r="310" spans="2:65" s="11" customFormat="1" x14ac:dyDescent="0.3">
      <c r="B310" s="191"/>
      <c r="D310" s="192" t="s">
        <v>138</v>
      </c>
      <c r="E310" s="193" t="s">
        <v>5</v>
      </c>
      <c r="F310" s="194" t="s">
        <v>725</v>
      </c>
      <c r="H310" s="195">
        <v>335.93099999999998</v>
      </c>
      <c r="I310" s="196"/>
      <c r="L310" s="191"/>
      <c r="M310" s="197"/>
      <c r="N310" s="198"/>
      <c r="O310" s="198"/>
      <c r="P310" s="198"/>
      <c r="Q310" s="198"/>
      <c r="R310" s="198"/>
      <c r="S310" s="198"/>
      <c r="T310" s="199"/>
      <c r="AT310" s="200" t="s">
        <v>138</v>
      </c>
      <c r="AU310" s="200" t="s">
        <v>82</v>
      </c>
      <c r="AV310" s="11" t="s">
        <v>82</v>
      </c>
      <c r="AW310" s="11" t="s">
        <v>37</v>
      </c>
      <c r="AX310" s="11" t="s">
        <v>24</v>
      </c>
      <c r="AY310" s="200" t="s">
        <v>126</v>
      </c>
    </row>
    <row r="311" spans="2:65" s="1" customFormat="1" ht="22.5" customHeight="1" x14ac:dyDescent="0.3">
      <c r="B311" s="173"/>
      <c r="C311" s="174" t="s">
        <v>726</v>
      </c>
      <c r="D311" s="174" t="s">
        <v>129</v>
      </c>
      <c r="E311" s="175" t="s">
        <v>727</v>
      </c>
      <c r="F311" s="176" t="s">
        <v>728</v>
      </c>
      <c r="G311" s="177" t="s">
        <v>330</v>
      </c>
      <c r="H311" s="178">
        <v>5018</v>
      </c>
      <c r="I311" s="179"/>
      <c r="J311" s="180">
        <f>ROUND(I311*H311,2)</f>
        <v>0</v>
      </c>
      <c r="K311" s="176" t="s">
        <v>198</v>
      </c>
      <c r="L311" s="40"/>
      <c r="M311" s="181" t="s">
        <v>5</v>
      </c>
      <c r="N311" s="182" t="s">
        <v>44</v>
      </c>
      <c r="O311" s="41"/>
      <c r="P311" s="183">
        <f>O311*H311</f>
        <v>0</v>
      </c>
      <c r="Q311" s="183">
        <v>0</v>
      </c>
      <c r="R311" s="183">
        <f>Q311*H311</f>
        <v>0</v>
      </c>
      <c r="S311" s="183">
        <v>0</v>
      </c>
      <c r="T311" s="184">
        <f>S311*H311</f>
        <v>0</v>
      </c>
      <c r="AR311" s="23" t="s">
        <v>133</v>
      </c>
      <c r="AT311" s="23" t="s">
        <v>129</v>
      </c>
      <c r="AU311" s="23" t="s">
        <v>82</v>
      </c>
      <c r="AY311" s="23" t="s">
        <v>126</v>
      </c>
      <c r="BE311" s="185">
        <f>IF(N311="základní",J311,0)</f>
        <v>0</v>
      </c>
      <c r="BF311" s="185">
        <f>IF(N311="snížená",J311,0)</f>
        <v>0</v>
      </c>
      <c r="BG311" s="185">
        <f>IF(N311="zákl. přenesená",J311,0)</f>
        <v>0</v>
      </c>
      <c r="BH311" s="185">
        <f>IF(N311="sníž. přenesená",J311,0)</f>
        <v>0</v>
      </c>
      <c r="BI311" s="185">
        <f>IF(N311="nulová",J311,0)</f>
        <v>0</v>
      </c>
      <c r="BJ311" s="23" t="s">
        <v>24</v>
      </c>
      <c r="BK311" s="185">
        <f>ROUND(I311*H311,2)</f>
        <v>0</v>
      </c>
      <c r="BL311" s="23" t="s">
        <v>133</v>
      </c>
      <c r="BM311" s="23" t="s">
        <v>729</v>
      </c>
    </row>
    <row r="312" spans="2:65" s="1" customFormat="1" x14ac:dyDescent="0.3">
      <c r="B312" s="40"/>
      <c r="D312" s="186" t="s">
        <v>135</v>
      </c>
      <c r="F312" s="187" t="s">
        <v>730</v>
      </c>
      <c r="I312" s="188"/>
      <c r="L312" s="40"/>
      <c r="M312" s="189"/>
      <c r="N312" s="41"/>
      <c r="O312" s="41"/>
      <c r="P312" s="41"/>
      <c r="Q312" s="41"/>
      <c r="R312" s="41"/>
      <c r="S312" s="41"/>
      <c r="T312" s="69"/>
      <c r="AT312" s="23" t="s">
        <v>135</v>
      </c>
      <c r="AU312" s="23" t="s">
        <v>82</v>
      </c>
    </row>
    <row r="313" spans="2:65" s="12" customFormat="1" x14ac:dyDescent="0.3">
      <c r="B313" s="204"/>
      <c r="D313" s="186" t="s">
        <v>138</v>
      </c>
      <c r="E313" s="205" t="s">
        <v>5</v>
      </c>
      <c r="F313" s="206" t="s">
        <v>695</v>
      </c>
      <c r="H313" s="207" t="s">
        <v>5</v>
      </c>
      <c r="I313" s="208"/>
      <c r="L313" s="204"/>
      <c r="M313" s="209"/>
      <c r="N313" s="210"/>
      <c r="O313" s="210"/>
      <c r="P313" s="210"/>
      <c r="Q313" s="210"/>
      <c r="R313" s="210"/>
      <c r="S313" s="210"/>
      <c r="T313" s="211"/>
      <c r="AT313" s="207" t="s">
        <v>138</v>
      </c>
      <c r="AU313" s="207" t="s">
        <v>82</v>
      </c>
      <c r="AV313" s="12" t="s">
        <v>24</v>
      </c>
      <c r="AW313" s="12" t="s">
        <v>37</v>
      </c>
      <c r="AX313" s="12" t="s">
        <v>73</v>
      </c>
      <c r="AY313" s="207" t="s">
        <v>126</v>
      </c>
    </row>
    <row r="314" spans="2:65" s="11" customFormat="1" x14ac:dyDescent="0.3">
      <c r="B314" s="191"/>
      <c r="D314" s="192" t="s">
        <v>138</v>
      </c>
      <c r="E314" s="193" t="s">
        <v>5</v>
      </c>
      <c r="F314" s="194" t="s">
        <v>731</v>
      </c>
      <c r="H314" s="195">
        <v>5018</v>
      </c>
      <c r="I314" s="196"/>
      <c r="L314" s="191"/>
      <c r="M314" s="197"/>
      <c r="N314" s="198"/>
      <c r="O314" s="198"/>
      <c r="P314" s="198"/>
      <c r="Q314" s="198"/>
      <c r="R314" s="198"/>
      <c r="S314" s="198"/>
      <c r="T314" s="199"/>
      <c r="AT314" s="200" t="s">
        <v>138</v>
      </c>
      <c r="AU314" s="200" t="s">
        <v>82</v>
      </c>
      <c r="AV314" s="11" t="s">
        <v>82</v>
      </c>
      <c r="AW314" s="11" t="s">
        <v>37</v>
      </c>
      <c r="AX314" s="11" t="s">
        <v>24</v>
      </c>
      <c r="AY314" s="200" t="s">
        <v>126</v>
      </c>
    </row>
    <row r="315" spans="2:65" s="1" customFormat="1" ht="22.5" customHeight="1" x14ac:dyDescent="0.3">
      <c r="B315" s="173"/>
      <c r="C315" s="174" t="s">
        <v>732</v>
      </c>
      <c r="D315" s="174" t="s">
        <v>129</v>
      </c>
      <c r="E315" s="175" t="s">
        <v>733</v>
      </c>
      <c r="F315" s="176" t="s">
        <v>734</v>
      </c>
      <c r="G315" s="177" t="s">
        <v>330</v>
      </c>
      <c r="H315" s="178">
        <v>4898</v>
      </c>
      <c r="I315" s="179"/>
      <c r="J315" s="180">
        <f>ROUND(I315*H315,2)</f>
        <v>0</v>
      </c>
      <c r="K315" s="176" t="s">
        <v>198</v>
      </c>
      <c r="L315" s="40"/>
      <c r="M315" s="181" t="s">
        <v>5</v>
      </c>
      <c r="N315" s="182" t="s">
        <v>44</v>
      </c>
      <c r="O315" s="41"/>
      <c r="P315" s="183">
        <f>O315*H315</f>
        <v>0</v>
      </c>
      <c r="Q315" s="183">
        <v>0</v>
      </c>
      <c r="R315" s="183">
        <f>Q315*H315</f>
        <v>0</v>
      </c>
      <c r="S315" s="183">
        <v>0</v>
      </c>
      <c r="T315" s="184">
        <f>S315*H315</f>
        <v>0</v>
      </c>
      <c r="AR315" s="23" t="s">
        <v>133</v>
      </c>
      <c r="AT315" s="23" t="s">
        <v>129</v>
      </c>
      <c r="AU315" s="23" t="s">
        <v>82</v>
      </c>
      <c r="AY315" s="23" t="s">
        <v>126</v>
      </c>
      <c r="BE315" s="185">
        <f>IF(N315="základní",J315,0)</f>
        <v>0</v>
      </c>
      <c r="BF315" s="185">
        <f>IF(N315="snížená",J315,0)</f>
        <v>0</v>
      </c>
      <c r="BG315" s="185">
        <f>IF(N315="zákl. přenesená",J315,0)</f>
        <v>0</v>
      </c>
      <c r="BH315" s="185">
        <f>IF(N315="sníž. přenesená",J315,0)</f>
        <v>0</v>
      </c>
      <c r="BI315" s="185">
        <f>IF(N315="nulová",J315,0)</f>
        <v>0</v>
      </c>
      <c r="BJ315" s="23" t="s">
        <v>24</v>
      </c>
      <c r="BK315" s="185">
        <f>ROUND(I315*H315,2)</f>
        <v>0</v>
      </c>
      <c r="BL315" s="23" t="s">
        <v>133</v>
      </c>
      <c r="BM315" s="23" t="s">
        <v>735</v>
      </c>
    </row>
    <row r="316" spans="2:65" s="1" customFormat="1" x14ac:dyDescent="0.3">
      <c r="B316" s="40"/>
      <c r="D316" s="186" t="s">
        <v>135</v>
      </c>
      <c r="F316" s="187" t="s">
        <v>736</v>
      </c>
      <c r="I316" s="188"/>
      <c r="L316" s="40"/>
      <c r="M316" s="189"/>
      <c r="N316" s="41"/>
      <c r="O316" s="41"/>
      <c r="P316" s="41"/>
      <c r="Q316" s="41"/>
      <c r="R316" s="41"/>
      <c r="S316" s="41"/>
      <c r="T316" s="69"/>
      <c r="AT316" s="23" t="s">
        <v>135</v>
      </c>
      <c r="AU316" s="23" t="s">
        <v>82</v>
      </c>
    </row>
    <row r="317" spans="2:65" s="12" customFormat="1" x14ac:dyDescent="0.3">
      <c r="B317" s="204"/>
      <c r="D317" s="186" t="s">
        <v>138</v>
      </c>
      <c r="E317" s="205" t="s">
        <v>5</v>
      </c>
      <c r="F317" s="206" t="s">
        <v>695</v>
      </c>
      <c r="H317" s="207" t="s">
        <v>5</v>
      </c>
      <c r="I317" s="208"/>
      <c r="L317" s="204"/>
      <c r="M317" s="209"/>
      <c r="N317" s="210"/>
      <c r="O317" s="210"/>
      <c r="P317" s="210"/>
      <c r="Q317" s="210"/>
      <c r="R317" s="210"/>
      <c r="S317" s="210"/>
      <c r="T317" s="211"/>
      <c r="AT317" s="207" t="s">
        <v>138</v>
      </c>
      <c r="AU317" s="207" t="s">
        <v>82</v>
      </c>
      <c r="AV317" s="12" t="s">
        <v>24</v>
      </c>
      <c r="AW317" s="12" t="s">
        <v>37</v>
      </c>
      <c r="AX317" s="12" t="s">
        <v>73</v>
      </c>
      <c r="AY317" s="207" t="s">
        <v>126</v>
      </c>
    </row>
    <row r="318" spans="2:65" s="11" customFormat="1" x14ac:dyDescent="0.3">
      <c r="B318" s="191"/>
      <c r="D318" s="192" t="s">
        <v>138</v>
      </c>
      <c r="E318" s="193" t="s">
        <v>5</v>
      </c>
      <c r="F318" s="194" t="s">
        <v>737</v>
      </c>
      <c r="H318" s="195">
        <v>4898</v>
      </c>
      <c r="I318" s="196"/>
      <c r="L318" s="191"/>
      <c r="M318" s="197"/>
      <c r="N318" s="198"/>
      <c r="O318" s="198"/>
      <c r="P318" s="198"/>
      <c r="Q318" s="198"/>
      <c r="R318" s="198"/>
      <c r="S318" s="198"/>
      <c r="T318" s="199"/>
      <c r="AT318" s="200" t="s">
        <v>138</v>
      </c>
      <c r="AU318" s="200" t="s">
        <v>82</v>
      </c>
      <c r="AV318" s="11" t="s">
        <v>82</v>
      </c>
      <c r="AW318" s="11" t="s">
        <v>37</v>
      </c>
      <c r="AX318" s="11" t="s">
        <v>24</v>
      </c>
      <c r="AY318" s="200" t="s">
        <v>126</v>
      </c>
    </row>
    <row r="319" spans="2:65" s="1" customFormat="1" ht="31.5" customHeight="1" x14ac:dyDescent="0.3">
      <c r="B319" s="173"/>
      <c r="C319" s="174" t="s">
        <v>738</v>
      </c>
      <c r="D319" s="174" t="s">
        <v>129</v>
      </c>
      <c r="E319" s="175" t="s">
        <v>739</v>
      </c>
      <c r="F319" s="176" t="s">
        <v>740</v>
      </c>
      <c r="G319" s="177" t="s">
        <v>330</v>
      </c>
      <c r="H319" s="178">
        <v>4806</v>
      </c>
      <c r="I319" s="179"/>
      <c r="J319" s="180">
        <f>ROUND(I319*H319,2)</f>
        <v>0</v>
      </c>
      <c r="K319" s="176" t="s">
        <v>198</v>
      </c>
      <c r="L319" s="40"/>
      <c r="M319" s="181" t="s">
        <v>5</v>
      </c>
      <c r="N319" s="182" t="s">
        <v>44</v>
      </c>
      <c r="O319" s="41"/>
      <c r="P319" s="183">
        <f>O319*H319</f>
        <v>0</v>
      </c>
      <c r="Q319" s="183">
        <v>0</v>
      </c>
      <c r="R319" s="183">
        <f>Q319*H319</f>
        <v>0</v>
      </c>
      <c r="S319" s="183">
        <v>0</v>
      </c>
      <c r="T319" s="184">
        <f>S319*H319</f>
        <v>0</v>
      </c>
      <c r="AR319" s="23" t="s">
        <v>133</v>
      </c>
      <c r="AT319" s="23" t="s">
        <v>129</v>
      </c>
      <c r="AU319" s="23" t="s">
        <v>82</v>
      </c>
      <c r="AY319" s="23" t="s">
        <v>126</v>
      </c>
      <c r="BE319" s="185">
        <f>IF(N319="základní",J319,0)</f>
        <v>0</v>
      </c>
      <c r="BF319" s="185">
        <f>IF(N319="snížená",J319,0)</f>
        <v>0</v>
      </c>
      <c r="BG319" s="185">
        <f>IF(N319="zákl. přenesená",J319,0)</f>
        <v>0</v>
      </c>
      <c r="BH319" s="185">
        <f>IF(N319="sníž. přenesená",J319,0)</f>
        <v>0</v>
      </c>
      <c r="BI319" s="185">
        <f>IF(N319="nulová",J319,0)</f>
        <v>0</v>
      </c>
      <c r="BJ319" s="23" t="s">
        <v>24</v>
      </c>
      <c r="BK319" s="185">
        <f>ROUND(I319*H319,2)</f>
        <v>0</v>
      </c>
      <c r="BL319" s="23" t="s">
        <v>133</v>
      </c>
      <c r="BM319" s="23" t="s">
        <v>741</v>
      </c>
    </row>
    <row r="320" spans="2:65" s="1" customFormat="1" ht="27" x14ac:dyDescent="0.3">
      <c r="B320" s="40"/>
      <c r="D320" s="186" t="s">
        <v>135</v>
      </c>
      <c r="F320" s="187" t="s">
        <v>742</v>
      </c>
      <c r="I320" s="188"/>
      <c r="L320" s="40"/>
      <c r="M320" s="189"/>
      <c r="N320" s="41"/>
      <c r="O320" s="41"/>
      <c r="P320" s="41"/>
      <c r="Q320" s="41"/>
      <c r="R320" s="41"/>
      <c r="S320" s="41"/>
      <c r="T320" s="69"/>
      <c r="AT320" s="23" t="s">
        <v>135</v>
      </c>
      <c r="AU320" s="23" t="s">
        <v>82</v>
      </c>
    </row>
    <row r="321" spans="2:65" s="12" customFormat="1" x14ac:dyDescent="0.3">
      <c r="B321" s="204"/>
      <c r="D321" s="186" t="s">
        <v>138</v>
      </c>
      <c r="E321" s="205" t="s">
        <v>5</v>
      </c>
      <c r="F321" s="206" t="s">
        <v>695</v>
      </c>
      <c r="H321" s="207" t="s">
        <v>5</v>
      </c>
      <c r="I321" s="208"/>
      <c r="L321" s="204"/>
      <c r="M321" s="209"/>
      <c r="N321" s="210"/>
      <c r="O321" s="210"/>
      <c r="P321" s="210"/>
      <c r="Q321" s="210"/>
      <c r="R321" s="210"/>
      <c r="S321" s="210"/>
      <c r="T321" s="211"/>
      <c r="AT321" s="207" t="s">
        <v>138</v>
      </c>
      <c r="AU321" s="207" t="s">
        <v>82</v>
      </c>
      <c r="AV321" s="12" t="s">
        <v>24</v>
      </c>
      <c r="AW321" s="12" t="s">
        <v>37</v>
      </c>
      <c r="AX321" s="12" t="s">
        <v>73</v>
      </c>
      <c r="AY321" s="207" t="s">
        <v>126</v>
      </c>
    </row>
    <row r="322" spans="2:65" s="11" customFormat="1" x14ac:dyDescent="0.3">
      <c r="B322" s="191"/>
      <c r="D322" s="192" t="s">
        <v>138</v>
      </c>
      <c r="E322" s="193" t="s">
        <v>5</v>
      </c>
      <c r="F322" s="194" t="s">
        <v>743</v>
      </c>
      <c r="H322" s="195">
        <v>4806</v>
      </c>
      <c r="I322" s="196"/>
      <c r="L322" s="191"/>
      <c r="M322" s="197"/>
      <c r="N322" s="198"/>
      <c r="O322" s="198"/>
      <c r="P322" s="198"/>
      <c r="Q322" s="198"/>
      <c r="R322" s="198"/>
      <c r="S322" s="198"/>
      <c r="T322" s="199"/>
      <c r="AT322" s="200" t="s">
        <v>138</v>
      </c>
      <c r="AU322" s="200" t="s">
        <v>82</v>
      </c>
      <c r="AV322" s="11" t="s">
        <v>82</v>
      </c>
      <c r="AW322" s="11" t="s">
        <v>37</v>
      </c>
      <c r="AX322" s="11" t="s">
        <v>24</v>
      </c>
      <c r="AY322" s="200" t="s">
        <v>126</v>
      </c>
    </row>
    <row r="323" spans="2:65" s="1" customFormat="1" ht="22.5" customHeight="1" x14ac:dyDescent="0.3">
      <c r="B323" s="173"/>
      <c r="C323" s="174" t="s">
        <v>744</v>
      </c>
      <c r="D323" s="174" t="s">
        <v>129</v>
      </c>
      <c r="E323" s="175" t="s">
        <v>745</v>
      </c>
      <c r="F323" s="176" t="s">
        <v>746</v>
      </c>
      <c r="G323" s="177" t="s">
        <v>330</v>
      </c>
      <c r="H323" s="178">
        <v>46</v>
      </c>
      <c r="I323" s="179"/>
      <c r="J323" s="180">
        <f>ROUND(I323*H323,2)</f>
        <v>0</v>
      </c>
      <c r="K323" s="176" t="s">
        <v>198</v>
      </c>
      <c r="L323" s="40"/>
      <c r="M323" s="181" t="s">
        <v>5</v>
      </c>
      <c r="N323" s="182" t="s">
        <v>44</v>
      </c>
      <c r="O323" s="41"/>
      <c r="P323" s="183">
        <f>O323*H323</f>
        <v>0</v>
      </c>
      <c r="Q323" s="183">
        <v>0.85660000000000003</v>
      </c>
      <c r="R323" s="183">
        <f>Q323*H323</f>
        <v>39.403600000000004</v>
      </c>
      <c r="S323" s="183">
        <v>0</v>
      </c>
      <c r="T323" s="184">
        <f>S323*H323</f>
        <v>0</v>
      </c>
      <c r="AR323" s="23" t="s">
        <v>133</v>
      </c>
      <c r="AT323" s="23" t="s">
        <v>129</v>
      </c>
      <c r="AU323" s="23" t="s">
        <v>82</v>
      </c>
      <c r="AY323" s="23" t="s">
        <v>126</v>
      </c>
      <c r="BE323" s="185">
        <f>IF(N323="základní",J323,0)</f>
        <v>0</v>
      </c>
      <c r="BF323" s="185">
        <f>IF(N323="snížená",J323,0)</f>
        <v>0</v>
      </c>
      <c r="BG323" s="185">
        <f>IF(N323="zákl. přenesená",J323,0)</f>
        <v>0</v>
      </c>
      <c r="BH323" s="185">
        <f>IF(N323="sníž. přenesená",J323,0)</f>
        <v>0</v>
      </c>
      <c r="BI323" s="185">
        <f>IF(N323="nulová",J323,0)</f>
        <v>0</v>
      </c>
      <c r="BJ323" s="23" t="s">
        <v>24</v>
      </c>
      <c r="BK323" s="185">
        <f>ROUND(I323*H323,2)</f>
        <v>0</v>
      </c>
      <c r="BL323" s="23" t="s">
        <v>133</v>
      </c>
      <c r="BM323" s="23" t="s">
        <v>747</v>
      </c>
    </row>
    <row r="324" spans="2:65" s="1" customFormat="1" ht="27" x14ac:dyDescent="0.3">
      <c r="B324" s="40"/>
      <c r="D324" s="186" t="s">
        <v>135</v>
      </c>
      <c r="F324" s="187" t="s">
        <v>748</v>
      </c>
      <c r="I324" s="188"/>
      <c r="L324" s="40"/>
      <c r="M324" s="189"/>
      <c r="N324" s="41"/>
      <c r="O324" s="41"/>
      <c r="P324" s="41"/>
      <c r="Q324" s="41"/>
      <c r="R324" s="41"/>
      <c r="S324" s="41"/>
      <c r="T324" s="69"/>
      <c r="AT324" s="23" t="s">
        <v>135</v>
      </c>
      <c r="AU324" s="23" t="s">
        <v>82</v>
      </c>
    </row>
    <row r="325" spans="2:65" s="11" customFormat="1" x14ac:dyDescent="0.3">
      <c r="B325" s="191"/>
      <c r="D325" s="192" t="s">
        <v>138</v>
      </c>
      <c r="E325" s="193" t="s">
        <v>5</v>
      </c>
      <c r="F325" s="194" t="s">
        <v>749</v>
      </c>
      <c r="H325" s="195">
        <v>46</v>
      </c>
      <c r="I325" s="196"/>
      <c r="L325" s="191"/>
      <c r="M325" s="197"/>
      <c r="N325" s="198"/>
      <c r="O325" s="198"/>
      <c r="P325" s="198"/>
      <c r="Q325" s="198"/>
      <c r="R325" s="198"/>
      <c r="S325" s="198"/>
      <c r="T325" s="199"/>
      <c r="AT325" s="200" t="s">
        <v>138</v>
      </c>
      <c r="AU325" s="200" t="s">
        <v>82</v>
      </c>
      <c r="AV325" s="11" t="s">
        <v>82</v>
      </c>
      <c r="AW325" s="11" t="s">
        <v>37</v>
      </c>
      <c r="AX325" s="11" t="s">
        <v>24</v>
      </c>
      <c r="AY325" s="200" t="s">
        <v>126</v>
      </c>
    </row>
    <row r="326" spans="2:65" s="1" customFormat="1" ht="31.5" customHeight="1" x14ac:dyDescent="0.3">
      <c r="B326" s="173"/>
      <c r="C326" s="174" t="s">
        <v>750</v>
      </c>
      <c r="D326" s="174" t="s">
        <v>129</v>
      </c>
      <c r="E326" s="175" t="s">
        <v>751</v>
      </c>
      <c r="F326" s="176" t="s">
        <v>752</v>
      </c>
      <c r="G326" s="177" t="s">
        <v>132</v>
      </c>
      <c r="H326" s="178">
        <v>26</v>
      </c>
      <c r="I326" s="179"/>
      <c r="J326" s="180">
        <f>ROUND(I326*H326,2)</f>
        <v>0</v>
      </c>
      <c r="K326" s="176" t="s">
        <v>198</v>
      </c>
      <c r="L326" s="40"/>
      <c r="M326" s="181" t="s">
        <v>5</v>
      </c>
      <c r="N326" s="182" t="s">
        <v>44</v>
      </c>
      <c r="O326" s="41"/>
      <c r="P326" s="183">
        <f>O326*H326</f>
        <v>0</v>
      </c>
      <c r="Q326" s="183">
        <v>2.2399999999999998E-3</v>
      </c>
      <c r="R326" s="183">
        <f>Q326*H326</f>
        <v>5.8239999999999993E-2</v>
      </c>
      <c r="S326" s="183">
        <v>0</v>
      </c>
      <c r="T326" s="184">
        <f>S326*H326</f>
        <v>0</v>
      </c>
      <c r="AR326" s="23" t="s">
        <v>133</v>
      </c>
      <c r="AT326" s="23" t="s">
        <v>129</v>
      </c>
      <c r="AU326" s="23" t="s">
        <v>82</v>
      </c>
      <c r="AY326" s="23" t="s">
        <v>126</v>
      </c>
      <c r="BE326" s="185">
        <f>IF(N326="základní",J326,0)</f>
        <v>0</v>
      </c>
      <c r="BF326" s="185">
        <f>IF(N326="snížená",J326,0)</f>
        <v>0</v>
      </c>
      <c r="BG326" s="185">
        <f>IF(N326="zákl. přenesená",J326,0)</f>
        <v>0</v>
      </c>
      <c r="BH326" s="185">
        <f>IF(N326="sníž. přenesená",J326,0)</f>
        <v>0</v>
      </c>
      <c r="BI326" s="185">
        <f>IF(N326="nulová",J326,0)</f>
        <v>0</v>
      </c>
      <c r="BJ326" s="23" t="s">
        <v>24</v>
      </c>
      <c r="BK326" s="185">
        <f>ROUND(I326*H326,2)</f>
        <v>0</v>
      </c>
      <c r="BL326" s="23" t="s">
        <v>133</v>
      </c>
      <c r="BM326" s="23" t="s">
        <v>753</v>
      </c>
    </row>
    <row r="327" spans="2:65" s="1" customFormat="1" ht="27" x14ac:dyDescent="0.3">
      <c r="B327" s="40"/>
      <c r="D327" s="186" t="s">
        <v>135</v>
      </c>
      <c r="F327" s="187" t="s">
        <v>754</v>
      </c>
      <c r="I327" s="188"/>
      <c r="L327" s="40"/>
      <c r="M327" s="189"/>
      <c r="N327" s="41"/>
      <c r="O327" s="41"/>
      <c r="P327" s="41"/>
      <c r="Q327" s="41"/>
      <c r="R327" s="41"/>
      <c r="S327" s="41"/>
      <c r="T327" s="69"/>
      <c r="AT327" s="23" t="s">
        <v>135</v>
      </c>
      <c r="AU327" s="23" t="s">
        <v>82</v>
      </c>
    </row>
    <row r="328" spans="2:65" s="11" customFormat="1" x14ac:dyDescent="0.3">
      <c r="B328" s="191"/>
      <c r="D328" s="186" t="s">
        <v>138</v>
      </c>
      <c r="E328" s="200" t="s">
        <v>5</v>
      </c>
      <c r="F328" s="202" t="s">
        <v>755</v>
      </c>
      <c r="H328" s="203">
        <v>26</v>
      </c>
      <c r="I328" s="196"/>
      <c r="L328" s="191"/>
      <c r="M328" s="197"/>
      <c r="N328" s="198"/>
      <c r="O328" s="198"/>
      <c r="P328" s="198"/>
      <c r="Q328" s="198"/>
      <c r="R328" s="198"/>
      <c r="S328" s="198"/>
      <c r="T328" s="199"/>
      <c r="AT328" s="200" t="s">
        <v>138</v>
      </c>
      <c r="AU328" s="200" t="s">
        <v>82</v>
      </c>
      <c r="AV328" s="11" t="s">
        <v>82</v>
      </c>
      <c r="AW328" s="11" t="s">
        <v>37</v>
      </c>
      <c r="AX328" s="11" t="s">
        <v>24</v>
      </c>
      <c r="AY328" s="200" t="s">
        <v>126</v>
      </c>
    </row>
    <row r="329" spans="2:65" s="10" customFormat="1" ht="29.85" customHeight="1" x14ac:dyDescent="0.3">
      <c r="B329" s="159"/>
      <c r="D329" s="170" t="s">
        <v>72</v>
      </c>
      <c r="E329" s="171" t="s">
        <v>171</v>
      </c>
      <c r="F329" s="171" t="s">
        <v>756</v>
      </c>
      <c r="I329" s="162"/>
      <c r="J329" s="172">
        <f>BK329</f>
        <v>0</v>
      </c>
      <c r="L329" s="159"/>
      <c r="M329" s="164"/>
      <c r="N329" s="165"/>
      <c r="O329" s="165"/>
      <c r="P329" s="166">
        <f>SUM(P330:P338)</f>
        <v>0</v>
      </c>
      <c r="Q329" s="165"/>
      <c r="R329" s="166">
        <f>SUM(R330:R338)</f>
        <v>1.53145</v>
      </c>
      <c r="S329" s="165"/>
      <c r="T329" s="167">
        <f>SUM(T330:T338)</f>
        <v>0</v>
      </c>
      <c r="AR329" s="160" t="s">
        <v>24</v>
      </c>
      <c r="AT329" s="168" t="s">
        <v>72</v>
      </c>
      <c r="AU329" s="168" t="s">
        <v>24</v>
      </c>
      <c r="AY329" s="160" t="s">
        <v>126</v>
      </c>
      <c r="BK329" s="169">
        <f>SUM(BK330:BK338)</f>
        <v>0</v>
      </c>
    </row>
    <row r="330" spans="2:65" s="1" customFormat="1" ht="22.5" customHeight="1" x14ac:dyDescent="0.3">
      <c r="B330" s="173"/>
      <c r="C330" s="174" t="s">
        <v>757</v>
      </c>
      <c r="D330" s="174" t="s">
        <v>129</v>
      </c>
      <c r="E330" s="175" t="s">
        <v>758</v>
      </c>
      <c r="F330" s="176" t="s">
        <v>759</v>
      </c>
      <c r="G330" s="177" t="s">
        <v>184</v>
      </c>
      <c r="H330" s="178">
        <v>5</v>
      </c>
      <c r="I330" s="179"/>
      <c r="J330" s="180">
        <f>ROUND(I330*H330,2)</f>
        <v>0</v>
      </c>
      <c r="K330" s="176" t="s">
        <v>198</v>
      </c>
      <c r="L330" s="40"/>
      <c r="M330" s="181" t="s">
        <v>5</v>
      </c>
      <c r="N330" s="182" t="s">
        <v>44</v>
      </c>
      <c r="O330" s="41"/>
      <c r="P330" s="183">
        <f>O330*H330</f>
        <v>0</v>
      </c>
      <c r="Q330" s="183">
        <v>9.3600000000000003E-3</v>
      </c>
      <c r="R330" s="183">
        <f>Q330*H330</f>
        <v>4.6800000000000001E-2</v>
      </c>
      <c r="S330" s="183">
        <v>0</v>
      </c>
      <c r="T330" s="184">
        <f>S330*H330</f>
        <v>0</v>
      </c>
      <c r="AR330" s="23" t="s">
        <v>133</v>
      </c>
      <c r="AT330" s="23" t="s">
        <v>129</v>
      </c>
      <c r="AU330" s="23" t="s">
        <v>82</v>
      </c>
      <c r="AY330" s="23" t="s">
        <v>126</v>
      </c>
      <c r="BE330" s="185">
        <f>IF(N330="základní",J330,0)</f>
        <v>0</v>
      </c>
      <c r="BF330" s="185">
        <f>IF(N330="snížená",J330,0)</f>
        <v>0</v>
      </c>
      <c r="BG330" s="185">
        <f>IF(N330="zákl. přenesená",J330,0)</f>
        <v>0</v>
      </c>
      <c r="BH330" s="185">
        <f>IF(N330="sníž. přenesená",J330,0)</f>
        <v>0</v>
      </c>
      <c r="BI330" s="185">
        <f>IF(N330="nulová",J330,0)</f>
        <v>0</v>
      </c>
      <c r="BJ330" s="23" t="s">
        <v>24</v>
      </c>
      <c r="BK330" s="185">
        <f>ROUND(I330*H330,2)</f>
        <v>0</v>
      </c>
      <c r="BL330" s="23" t="s">
        <v>133</v>
      </c>
      <c r="BM330" s="23" t="s">
        <v>760</v>
      </c>
    </row>
    <row r="331" spans="2:65" s="1" customFormat="1" x14ac:dyDescent="0.3">
      <c r="B331" s="40"/>
      <c r="D331" s="186" t="s">
        <v>135</v>
      </c>
      <c r="F331" s="187" t="s">
        <v>761</v>
      </c>
      <c r="I331" s="188"/>
      <c r="L331" s="40"/>
      <c r="M331" s="189"/>
      <c r="N331" s="41"/>
      <c r="O331" s="41"/>
      <c r="P331" s="41"/>
      <c r="Q331" s="41"/>
      <c r="R331" s="41"/>
      <c r="S331" s="41"/>
      <c r="T331" s="69"/>
      <c r="AT331" s="23" t="s">
        <v>135</v>
      </c>
      <c r="AU331" s="23" t="s">
        <v>82</v>
      </c>
    </row>
    <row r="332" spans="2:65" s="11" customFormat="1" x14ac:dyDescent="0.3">
      <c r="B332" s="191"/>
      <c r="D332" s="192" t="s">
        <v>138</v>
      </c>
      <c r="E332" s="193" t="s">
        <v>5</v>
      </c>
      <c r="F332" s="194" t="s">
        <v>762</v>
      </c>
      <c r="H332" s="195">
        <v>5</v>
      </c>
      <c r="I332" s="196"/>
      <c r="L332" s="191"/>
      <c r="M332" s="197"/>
      <c r="N332" s="198"/>
      <c r="O332" s="198"/>
      <c r="P332" s="198"/>
      <c r="Q332" s="198"/>
      <c r="R332" s="198"/>
      <c r="S332" s="198"/>
      <c r="T332" s="199"/>
      <c r="AT332" s="200" t="s">
        <v>138</v>
      </c>
      <c r="AU332" s="200" t="s">
        <v>82</v>
      </c>
      <c r="AV332" s="11" t="s">
        <v>82</v>
      </c>
      <c r="AW332" s="11" t="s">
        <v>37</v>
      </c>
      <c r="AX332" s="11" t="s">
        <v>24</v>
      </c>
      <c r="AY332" s="200" t="s">
        <v>126</v>
      </c>
    </row>
    <row r="333" spans="2:65" s="1" customFormat="1" ht="22.5" customHeight="1" x14ac:dyDescent="0.3">
      <c r="B333" s="173"/>
      <c r="C333" s="216" t="s">
        <v>763</v>
      </c>
      <c r="D333" s="216" t="s">
        <v>349</v>
      </c>
      <c r="E333" s="217" t="s">
        <v>764</v>
      </c>
      <c r="F333" s="218" t="s">
        <v>765</v>
      </c>
      <c r="G333" s="219" t="s">
        <v>184</v>
      </c>
      <c r="H333" s="220">
        <v>5</v>
      </c>
      <c r="I333" s="221"/>
      <c r="J333" s="222">
        <f>ROUND(I333*H333,2)</f>
        <v>0</v>
      </c>
      <c r="K333" s="218" t="s">
        <v>198</v>
      </c>
      <c r="L333" s="223"/>
      <c r="M333" s="224" t="s">
        <v>5</v>
      </c>
      <c r="N333" s="225" t="s">
        <v>44</v>
      </c>
      <c r="O333" s="41"/>
      <c r="P333" s="183">
        <f>O333*H333</f>
        <v>0</v>
      </c>
      <c r="Q333" s="183">
        <v>4.1000000000000002E-2</v>
      </c>
      <c r="R333" s="183">
        <f>Q333*H333</f>
        <v>0.20500000000000002</v>
      </c>
      <c r="S333" s="183">
        <v>0</v>
      </c>
      <c r="T333" s="184">
        <f>S333*H333</f>
        <v>0</v>
      </c>
      <c r="AR333" s="23" t="s">
        <v>171</v>
      </c>
      <c r="AT333" s="23" t="s">
        <v>349</v>
      </c>
      <c r="AU333" s="23" t="s">
        <v>82</v>
      </c>
      <c r="AY333" s="23" t="s">
        <v>126</v>
      </c>
      <c r="BE333" s="185">
        <f>IF(N333="základní",J333,0)</f>
        <v>0</v>
      </c>
      <c r="BF333" s="185">
        <f>IF(N333="snížená",J333,0)</f>
        <v>0</v>
      </c>
      <c r="BG333" s="185">
        <f>IF(N333="zákl. přenesená",J333,0)</f>
        <v>0</v>
      </c>
      <c r="BH333" s="185">
        <f>IF(N333="sníž. přenesená",J333,0)</f>
        <v>0</v>
      </c>
      <c r="BI333" s="185">
        <f>IF(N333="nulová",J333,0)</f>
        <v>0</v>
      </c>
      <c r="BJ333" s="23" t="s">
        <v>24</v>
      </c>
      <c r="BK333" s="185">
        <f>ROUND(I333*H333,2)</f>
        <v>0</v>
      </c>
      <c r="BL333" s="23" t="s">
        <v>133</v>
      </c>
      <c r="BM333" s="23" t="s">
        <v>766</v>
      </c>
    </row>
    <row r="334" spans="2:65" s="1" customFormat="1" ht="22.5" customHeight="1" x14ac:dyDescent="0.3">
      <c r="B334" s="173"/>
      <c r="C334" s="174" t="s">
        <v>767</v>
      </c>
      <c r="D334" s="174" t="s">
        <v>129</v>
      </c>
      <c r="E334" s="175" t="s">
        <v>768</v>
      </c>
      <c r="F334" s="176" t="s">
        <v>769</v>
      </c>
      <c r="G334" s="177" t="s">
        <v>184</v>
      </c>
      <c r="H334" s="178">
        <v>3</v>
      </c>
      <c r="I334" s="179"/>
      <c r="J334" s="180">
        <f>ROUND(I334*H334,2)</f>
        <v>0</v>
      </c>
      <c r="K334" s="176" t="s">
        <v>198</v>
      </c>
      <c r="L334" s="40"/>
      <c r="M334" s="181" t="s">
        <v>5</v>
      </c>
      <c r="N334" s="182" t="s">
        <v>44</v>
      </c>
      <c r="O334" s="41"/>
      <c r="P334" s="183">
        <f>O334*H334</f>
        <v>0</v>
      </c>
      <c r="Q334" s="183">
        <v>0.42080000000000001</v>
      </c>
      <c r="R334" s="183">
        <f>Q334*H334</f>
        <v>1.2624</v>
      </c>
      <c r="S334" s="183">
        <v>0</v>
      </c>
      <c r="T334" s="184">
        <f>S334*H334</f>
        <v>0</v>
      </c>
      <c r="AR334" s="23" t="s">
        <v>133</v>
      </c>
      <c r="AT334" s="23" t="s">
        <v>129</v>
      </c>
      <c r="AU334" s="23" t="s">
        <v>82</v>
      </c>
      <c r="AY334" s="23" t="s">
        <v>126</v>
      </c>
      <c r="BE334" s="185">
        <f>IF(N334="základní",J334,0)</f>
        <v>0</v>
      </c>
      <c r="BF334" s="185">
        <f>IF(N334="snížená",J334,0)</f>
        <v>0</v>
      </c>
      <c r="BG334" s="185">
        <f>IF(N334="zákl. přenesená",J334,0)</f>
        <v>0</v>
      </c>
      <c r="BH334" s="185">
        <f>IF(N334="sníž. přenesená",J334,0)</f>
        <v>0</v>
      </c>
      <c r="BI334" s="185">
        <f>IF(N334="nulová",J334,0)</f>
        <v>0</v>
      </c>
      <c r="BJ334" s="23" t="s">
        <v>24</v>
      </c>
      <c r="BK334" s="185">
        <f>ROUND(I334*H334,2)</f>
        <v>0</v>
      </c>
      <c r="BL334" s="23" t="s">
        <v>133</v>
      </c>
      <c r="BM334" s="23" t="s">
        <v>770</v>
      </c>
    </row>
    <row r="335" spans="2:65" s="1" customFormat="1" x14ac:dyDescent="0.3">
      <c r="B335" s="40"/>
      <c r="D335" s="186" t="s">
        <v>135</v>
      </c>
      <c r="F335" s="187" t="s">
        <v>769</v>
      </c>
      <c r="I335" s="188"/>
      <c r="L335" s="40"/>
      <c r="M335" s="189"/>
      <c r="N335" s="41"/>
      <c r="O335" s="41"/>
      <c r="P335" s="41"/>
      <c r="Q335" s="41"/>
      <c r="R335" s="41"/>
      <c r="S335" s="41"/>
      <c r="T335" s="69"/>
      <c r="AT335" s="23" t="s">
        <v>135</v>
      </c>
      <c r="AU335" s="23" t="s">
        <v>82</v>
      </c>
    </row>
    <row r="336" spans="2:65" s="11" customFormat="1" x14ac:dyDescent="0.3">
      <c r="B336" s="191"/>
      <c r="D336" s="192" t="s">
        <v>138</v>
      </c>
      <c r="E336" s="193" t="s">
        <v>5</v>
      </c>
      <c r="F336" s="194" t="s">
        <v>771</v>
      </c>
      <c r="H336" s="195">
        <v>3</v>
      </c>
      <c r="I336" s="196"/>
      <c r="L336" s="191"/>
      <c r="M336" s="197"/>
      <c r="N336" s="198"/>
      <c r="O336" s="198"/>
      <c r="P336" s="198"/>
      <c r="Q336" s="198"/>
      <c r="R336" s="198"/>
      <c r="S336" s="198"/>
      <c r="T336" s="199"/>
      <c r="AT336" s="200" t="s">
        <v>138</v>
      </c>
      <c r="AU336" s="200" t="s">
        <v>82</v>
      </c>
      <c r="AV336" s="11" t="s">
        <v>82</v>
      </c>
      <c r="AW336" s="11" t="s">
        <v>37</v>
      </c>
      <c r="AX336" s="11" t="s">
        <v>24</v>
      </c>
      <c r="AY336" s="200" t="s">
        <v>126</v>
      </c>
    </row>
    <row r="337" spans="2:65" s="1" customFormat="1" ht="22.5" customHeight="1" x14ac:dyDescent="0.3">
      <c r="B337" s="173"/>
      <c r="C337" s="174" t="s">
        <v>772</v>
      </c>
      <c r="D337" s="174" t="s">
        <v>129</v>
      </c>
      <c r="E337" s="175" t="s">
        <v>773</v>
      </c>
      <c r="F337" s="176" t="s">
        <v>774</v>
      </c>
      <c r="G337" s="177" t="s">
        <v>184</v>
      </c>
      <c r="H337" s="178">
        <v>25</v>
      </c>
      <c r="I337" s="179"/>
      <c r="J337" s="180">
        <f>ROUND(I337*H337,2)</f>
        <v>0</v>
      </c>
      <c r="K337" s="176" t="s">
        <v>198</v>
      </c>
      <c r="L337" s="40"/>
      <c r="M337" s="181" t="s">
        <v>5</v>
      </c>
      <c r="N337" s="182" t="s">
        <v>44</v>
      </c>
      <c r="O337" s="41"/>
      <c r="P337" s="183">
        <f>O337*H337</f>
        <v>0</v>
      </c>
      <c r="Q337" s="183">
        <v>6.8999999999999997E-4</v>
      </c>
      <c r="R337" s="183">
        <f>Q337*H337</f>
        <v>1.7249999999999998E-2</v>
      </c>
      <c r="S337" s="183">
        <v>0</v>
      </c>
      <c r="T337" s="184">
        <f>S337*H337</f>
        <v>0</v>
      </c>
      <c r="AR337" s="23" t="s">
        <v>133</v>
      </c>
      <c r="AT337" s="23" t="s">
        <v>129</v>
      </c>
      <c r="AU337" s="23" t="s">
        <v>82</v>
      </c>
      <c r="AY337" s="23" t="s">
        <v>126</v>
      </c>
      <c r="BE337" s="185">
        <f>IF(N337="základní",J337,0)</f>
        <v>0</v>
      </c>
      <c r="BF337" s="185">
        <f>IF(N337="snížená",J337,0)</f>
        <v>0</v>
      </c>
      <c r="BG337" s="185">
        <f>IF(N337="zákl. přenesená",J337,0)</f>
        <v>0</v>
      </c>
      <c r="BH337" s="185">
        <f>IF(N337="sníž. přenesená",J337,0)</f>
        <v>0</v>
      </c>
      <c r="BI337" s="185">
        <f>IF(N337="nulová",J337,0)</f>
        <v>0</v>
      </c>
      <c r="BJ337" s="23" t="s">
        <v>24</v>
      </c>
      <c r="BK337" s="185">
        <f>ROUND(I337*H337,2)</f>
        <v>0</v>
      </c>
      <c r="BL337" s="23" t="s">
        <v>133</v>
      </c>
      <c r="BM337" s="23" t="s">
        <v>775</v>
      </c>
    </row>
    <row r="338" spans="2:65" s="1" customFormat="1" ht="27" x14ac:dyDescent="0.3">
      <c r="B338" s="40"/>
      <c r="D338" s="186" t="s">
        <v>135</v>
      </c>
      <c r="F338" s="187" t="s">
        <v>776</v>
      </c>
      <c r="I338" s="188"/>
      <c r="L338" s="40"/>
      <c r="M338" s="189"/>
      <c r="N338" s="41"/>
      <c r="O338" s="41"/>
      <c r="P338" s="41"/>
      <c r="Q338" s="41"/>
      <c r="R338" s="41"/>
      <c r="S338" s="41"/>
      <c r="T338" s="69"/>
      <c r="AT338" s="23" t="s">
        <v>135</v>
      </c>
      <c r="AU338" s="23" t="s">
        <v>82</v>
      </c>
    </row>
    <row r="339" spans="2:65" s="10" customFormat="1" ht="29.85" customHeight="1" x14ac:dyDescent="0.3">
      <c r="B339" s="159"/>
      <c r="D339" s="170" t="s">
        <v>72</v>
      </c>
      <c r="E339" s="171" t="s">
        <v>176</v>
      </c>
      <c r="F339" s="171" t="s">
        <v>777</v>
      </c>
      <c r="I339" s="162"/>
      <c r="J339" s="172">
        <f>BK339</f>
        <v>0</v>
      </c>
      <c r="L339" s="159"/>
      <c r="M339" s="164"/>
      <c r="N339" s="165"/>
      <c r="O339" s="165"/>
      <c r="P339" s="166">
        <f>SUM(P340:P473)</f>
        <v>0</v>
      </c>
      <c r="Q339" s="165"/>
      <c r="R339" s="166">
        <f>SUM(R340:R473)</f>
        <v>538.4637479999999</v>
      </c>
      <c r="S339" s="165"/>
      <c r="T339" s="167">
        <f>SUM(T340:T473)</f>
        <v>61.515999999999991</v>
      </c>
      <c r="AR339" s="160" t="s">
        <v>24</v>
      </c>
      <c r="AT339" s="168" t="s">
        <v>72</v>
      </c>
      <c r="AU339" s="168" t="s">
        <v>24</v>
      </c>
      <c r="AY339" s="160" t="s">
        <v>126</v>
      </c>
      <c r="BK339" s="169">
        <f>SUM(BK340:BK473)</f>
        <v>0</v>
      </c>
    </row>
    <row r="340" spans="2:65" s="1" customFormat="1" ht="22.5" customHeight="1" x14ac:dyDescent="0.3">
      <c r="B340" s="173"/>
      <c r="C340" s="174" t="s">
        <v>778</v>
      </c>
      <c r="D340" s="174" t="s">
        <v>129</v>
      </c>
      <c r="E340" s="175" t="s">
        <v>779</v>
      </c>
      <c r="F340" s="176" t="s">
        <v>780</v>
      </c>
      <c r="G340" s="177" t="s">
        <v>330</v>
      </c>
      <c r="H340" s="178">
        <v>4219</v>
      </c>
      <c r="I340" s="179"/>
      <c r="J340" s="180">
        <f>ROUND(I340*H340,2)</f>
        <v>0</v>
      </c>
      <c r="K340" s="176" t="s">
        <v>198</v>
      </c>
      <c r="L340" s="40"/>
      <c r="M340" s="181" t="s">
        <v>5</v>
      </c>
      <c r="N340" s="182" t="s">
        <v>44</v>
      </c>
      <c r="O340" s="41"/>
      <c r="P340" s="183">
        <f>O340*H340</f>
        <v>0</v>
      </c>
      <c r="Q340" s="183">
        <v>0</v>
      </c>
      <c r="R340" s="183">
        <f>Q340*H340</f>
        <v>0</v>
      </c>
      <c r="S340" s="183">
        <v>0</v>
      </c>
      <c r="T340" s="184">
        <f>S340*H340</f>
        <v>0</v>
      </c>
      <c r="AR340" s="23" t="s">
        <v>133</v>
      </c>
      <c r="AT340" s="23" t="s">
        <v>129</v>
      </c>
      <c r="AU340" s="23" t="s">
        <v>82</v>
      </c>
      <c r="AY340" s="23" t="s">
        <v>126</v>
      </c>
      <c r="BE340" s="185">
        <f>IF(N340="základní",J340,0)</f>
        <v>0</v>
      </c>
      <c r="BF340" s="185">
        <f>IF(N340="snížená",J340,0)</f>
        <v>0</v>
      </c>
      <c r="BG340" s="185">
        <f>IF(N340="zákl. přenesená",J340,0)</f>
        <v>0</v>
      </c>
      <c r="BH340" s="185">
        <f>IF(N340="sníž. přenesená",J340,0)</f>
        <v>0</v>
      </c>
      <c r="BI340" s="185">
        <f>IF(N340="nulová",J340,0)</f>
        <v>0</v>
      </c>
      <c r="BJ340" s="23" t="s">
        <v>24</v>
      </c>
      <c r="BK340" s="185">
        <f>ROUND(I340*H340,2)</f>
        <v>0</v>
      </c>
      <c r="BL340" s="23" t="s">
        <v>133</v>
      </c>
      <c r="BM340" s="23" t="s">
        <v>781</v>
      </c>
    </row>
    <row r="341" spans="2:65" s="1" customFormat="1" ht="27" x14ac:dyDescent="0.3">
      <c r="B341" s="40"/>
      <c r="D341" s="192" t="s">
        <v>135</v>
      </c>
      <c r="F341" s="215" t="s">
        <v>782</v>
      </c>
      <c r="I341" s="188"/>
      <c r="L341" s="40"/>
      <c r="M341" s="189"/>
      <c r="N341" s="41"/>
      <c r="O341" s="41"/>
      <c r="P341" s="41"/>
      <c r="Q341" s="41"/>
      <c r="R341" s="41"/>
      <c r="S341" s="41"/>
      <c r="T341" s="69"/>
      <c r="AT341" s="23" t="s">
        <v>135</v>
      </c>
      <c r="AU341" s="23" t="s">
        <v>82</v>
      </c>
    </row>
    <row r="342" spans="2:65" s="1" customFormat="1" ht="22.5" customHeight="1" x14ac:dyDescent="0.3">
      <c r="B342" s="173"/>
      <c r="C342" s="216" t="s">
        <v>783</v>
      </c>
      <c r="D342" s="216" t="s">
        <v>349</v>
      </c>
      <c r="E342" s="217" t="s">
        <v>784</v>
      </c>
      <c r="F342" s="218" t="s">
        <v>785</v>
      </c>
      <c r="G342" s="219" t="s">
        <v>523</v>
      </c>
      <c r="H342" s="220">
        <v>63.284999999999997</v>
      </c>
      <c r="I342" s="221"/>
      <c r="J342" s="222">
        <f>ROUND(I342*H342,2)</f>
        <v>0</v>
      </c>
      <c r="K342" s="218" t="s">
        <v>198</v>
      </c>
      <c r="L342" s="223"/>
      <c r="M342" s="224" t="s">
        <v>5</v>
      </c>
      <c r="N342" s="225" t="s">
        <v>44</v>
      </c>
      <c r="O342" s="41"/>
      <c r="P342" s="183">
        <f>O342*H342</f>
        <v>0</v>
      </c>
      <c r="Q342" s="183">
        <v>1E-3</v>
      </c>
      <c r="R342" s="183">
        <f>Q342*H342</f>
        <v>6.3284999999999994E-2</v>
      </c>
      <c r="S342" s="183">
        <v>0</v>
      </c>
      <c r="T342" s="184">
        <f>S342*H342</f>
        <v>0</v>
      </c>
      <c r="AR342" s="23" t="s">
        <v>171</v>
      </c>
      <c r="AT342" s="23" t="s">
        <v>349</v>
      </c>
      <c r="AU342" s="23" t="s">
        <v>82</v>
      </c>
      <c r="AY342" s="23" t="s">
        <v>126</v>
      </c>
      <c r="BE342" s="185">
        <f>IF(N342="základní",J342,0)</f>
        <v>0</v>
      </c>
      <c r="BF342" s="185">
        <f>IF(N342="snížená",J342,0)</f>
        <v>0</v>
      </c>
      <c r="BG342" s="185">
        <f>IF(N342="zákl. přenesená",J342,0)</f>
        <v>0</v>
      </c>
      <c r="BH342" s="185">
        <f>IF(N342="sníž. přenesená",J342,0)</f>
        <v>0</v>
      </c>
      <c r="BI342" s="185">
        <f>IF(N342="nulová",J342,0)</f>
        <v>0</v>
      </c>
      <c r="BJ342" s="23" t="s">
        <v>24</v>
      </c>
      <c r="BK342" s="185">
        <f>ROUND(I342*H342,2)</f>
        <v>0</v>
      </c>
      <c r="BL342" s="23" t="s">
        <v>133</v>
      </c>
      <c r="BM342" s="23" t="s">
        <v>786</v>
      </c>
    </row>
    <row r="343" spans="2:65" s="1" customFormat="1" x14ac:dyDescent="0.3">
      <c r="B343" s="40"/>
      <c r="D343" s="186" t="s">
        <v>135</v>
      </c>
      <c r="F343" s="187" t="s">
        <v>787</v>
      </c>
      <c r="I343" s="188"/>
      <c r="L343" s="40"/>
      <c r="M343" s="189"/>
      <c r="N343" s="41"/>
      <c r="O343" s="41"/>
      <c r="P343" s="41"/>
      <c r="Q343" s="41"/>
      <c r="R343" s="41"/>
      <c r="S343" s="41"/>
      <c r="T343" s="69"/>
      <c r="AT343" s="23" t="s">
        <v>135</v>
      </c>
      <c r="AU343" s="23" t="s">
        <v>82</v>
      </c>
    </row>
    <row r="344" spans="2:65" s="11" customFormat="1" x14ac:dyDescent="0.3">
      <c r="B344" s="191"/>
      <c r="D344" s="192" t="s">
        <v>138</v>
      </c>
      <c r="F344" s="194" t="s">
        <v>788</v>
      </c>
      <c r="H344" s="195">
        <v>63.284999999999997</v>
      </c>
      <c r="I344" s="196"/>
      <c r="L344" s="191"/>
      <c r="M344" s="197"/>
      <c r="N344" s="198"/>
      <c r="O344" s="198"/>
      <c r="P344" s="198"/>
      <c r="Q344" s="198"/>
      <c r="R344" s="198"/>
      <c r="S344" s="198"/>
      <c r="T344" s="199"/>
      <c r="AT344" s="200" t="s">
        <v>138</v>
      </c>
      <c r="AU344" s="200" t="s">
        <v>82</v>
      </c>
      <c r="AV344" s="11" t="s">
        <v>82</v>
      </c>
      <c r="AW344" s="11" t="s">
        <v>6</v>
      </c>
      <c r="AX344" s="11" t="s">
        <v>24</v>
      </c>
      <c r="AY344" s="200" t="s">
        <v>126</v>
      </c>
    </row>
    <row r="345" spans="2:65" s="1" customFormat="1" ht="31.5" customHeight="1" x14ac:dyDescent="0.3">
      <c r="B345" s="173"/>
      <c r="C345" s="174" t="s">
        <v>789</v>
      </c>
      <c r="D345" s="174" t="s">
        <v>129</v>
      </c>
      <c r="E345" s="175" t="s">
        <v>790</v>
      </c>
      <c r="F345" s="176" t="s">
        <v>791</v>
      </c>
      <c r="G345" s="177" t="s">
        <v>132</v>
      </c>
      <c r="H345" s="178">
        <v>669</v>
      </c>
      <c r="I345" s="179"/>
      <c r="J345" s="180">
        <f>ROUND(I345*H345,2)</f>
        <v>0</v>
      </c>
      <c r="K345" s="176" t="s">
        <v>198</v>
      </c>
      <c r="L345" s="40"/>
      <c r="M345" s="181" t="s">
        <v>5</v>
      </c>
      <c r="N345" s="182" t="s">
        <v>44</v>
      </c>
      <c r="O345" s="41"/>
      <c r="P345" s="183">
        <f>O345*H345</f>
        <v>0</v>
      </c>
      <c r="Q345" s="183">
        <v>2.8299999999999999E-2</v>
      </c>
      <c r="R345" s="183">
        <f>Q345*H345</f>
        <v>18.932700000000001</v>
      </c>
      <c r="S345" s="183">
        <v>0</v>
      </c>
      <c r="T345" s="184">
        <f>S345*H345</f>
        <v>0</v>
      </c>
      <c r="AR345" s="23" t="s">
        <v>133</v>
      </c>
      <c r="AT345" s="23" t="s">
        <v>129</v>
      </c>
      <c r="AU345" s="23" t="s">
        <v>82</v>
      </c>
      <c r="AY345" s="23" t="s">
        <v>126</v>
      </c>
      <c r="BE345" s="185">
        <f>IF(N345="základní",J345,0)</f>
        <v>0</v>
      </c>
      <c r="BF345" s="185">
        <f>IF(N345="snížená",J345,0)</f>
        <v>0</v>
      </c>
      <c r="BG345" s="185">
        <f>IF(N345="zákl. přenesená",J345,0)</f>
        <v>0</v>
      </c>
      <c r="BH345" s="185">
        <f>IF(N345="sníž. přenesená",J345,0)</f>
        <v>0</v>
      </c>
      <c r="BI345" s="185">
        <f>IF(N345="nulová",J345,0)</f>
        <v>0</v>
      </c>
      <c r="BJ345" s="23" t="s">
        <v>24</v>
      </c>
      <c r="BK345" s="185">
        <f>ROUND(I345*H345,2)</f>
        <v>0</v>
      </c>
      <c r="BL345" s="23" t="s">
        <v>133</v>
      </c>
      <c r="BM345" s="23" t="s">
        <v>792</v>
      </c>
    </row>
    <row r="346" spans="2:65" s="1" customFormat="1" ht="27" x14ac:dyDescent="0.3">
      <c r="B346" s="40"/>
      <c r="D346" s="186" t="s">
        <v>135</v>
      </c>
      <c r="F346" s="187" t="s">
        <v>793</v>
      </c>
      <c r="I346" s="188"/>
      <c r="L346" s="40"/>
      <c r="M346" s="189"/>
      <c r="N346" s="41"/>
      <c r="O346" s="41"/>
      <c r="P346" s="41"/>
      <c r="Q346" s="41"/>
      <c r="R346" s="41"/>
      <c r="S346" s="41"/>
      <c r="T346" s="69"/>
      <c r="AT346" s="23" t="s">
        <v>135</v>
      </c>
      <c r="AU346" s="23" t="s">
        <v>82</v>
      </c>
    </row>
    <row r="347" spans="2:65" s="11" customFormat="1" x14ac:dyDescent="0.3">
      <c r="B347" s="191"/>
      <c r="D347" s="192" t="s">
        <v>138</v>
      </c>
      <c r="E347" s="193" t="s">
        <v>5</v>
      </c>
      <c r="F347" s="194" t="s">
        <v>794</v>
      </c>
      <c r="H347" s="195">
        <v>669</v>
      </c>
      <c r="I347" s="196"/>
      <c r="L347" s="191"/>
      <c r="M347" s="197"/>
      <c r="N347" s="198"/>
      <c r="O347" s="198"/>
      <c r="P347" s="198"/>
      <c r="Q347" s="198"/>
      <c r="R347" s="198"/>
      <c r="S347" s="198"/>
      <c r="T347" s="199"/>
      <c r="AT347" s="200" t="s">
        <v>138</v>
      </c>
      <c r="AU347" s="200" t="s">
        <v>82</v>
      </c>
      <c r="AV347" s="11" t="s">
        <v>82</v>
      </c>
      <c r="AW347" s="11" t="s">
        <v>37</v>
      </c>
      <c r="AX347" s="11" t="s">
        <v>24</v>
      </c>
      <c r="AY347" s="200" t="s">
        <v>126</v>
      </c>
    </row>
    <row r="348" spans="2:65" s="1" customFormat="1" ht="22.5" customHeight="1" x14ac:dyDescent="0.3">
      <c r="B348" s="173"/>
      <c r="C348" s="174" t="s">
        <v>795</v>
      </c>
      <c r="D348" s="174" t="s">
        <v>129</v>
      </c>
      <c r="E348" s="175" t="s">
        <v>796</v>
      </c>
      <c r="F348" s="176" t="s">
        <v>797</v>
      </c>
      <c r="G348" s="177" t="s">
        <v>184</v>
      </c>
      <c r="H348" s="178">
        <v>47</v>
      </c>
      <c r="I348" s="179"/>
      <c r="J348" s="180">
        <f>ROUND(I348*H348,2)</f>
        <v>0</v>
      </c>
      <c r="K348" s="176" t="s">
        <v>198</v>
      </c>
      <c r="L348" s="40"/>
      <c r="M348" s="181" t="s">
        <v>5</v>
      </c>
      <c r="N348" s="182" t="s">
        <v>44</v>
      </c>
      <c r="O348" s="41"/>
      <c r="P348" s="183">
        <f>O348*H348</f>
        <v>0</v>
      </c>
      <c r="Q348" s="183">
        <v>0</v>
      </c>
      <c r="R348" s="183">
        <f>Q348*H348</f>
        <v>0</v>
      </c>
      <c r="S348" s="183">
        <v>0</v>
      </c>
      <c r="T348" s="184">
        <f>S348*H348</f>
        <v>0</v>
      </c>
      <c r="AR348" s="23" t="s">
        <v>133</v>
      </c>
      <c r="AT348" s="23" t="s">
        <v>129</v>
      </c>
      <c r="AU348" s="23" t="s">
        <v>82</v>
      </c>
      <c r="AY348" s="23" t="s">
        <v>126</v>
      </c>
      <c r="BE348" s="185">
        <f>IF(N348="základní",J348,0)</f>
        <v>0</v>
      </c>
      <c r="BF348" s="185">
        <f>IF(N348="snížená",J348,0)</f>
        <v>0</v>
      </c>
      <c r="BG348" s="185">
        <f>IF(N348="zákl. přenesená",J348,0)</f>
        <v>0</v>
      </c>
      <c r="BH348" s="185">
        <f>IF(N348="sníž. přenesená",J348,0)</f>
        <v>0</v>
      </c>
      <c r="BI348" s="185">
        <f>IF(N348="nulová",J348,0)</f>
        <v>0</v>
      </c>
      <c r="BJ348" s="23" t="s">
        <v>24</v>
      </c>
      <c r="BK348" s="185">
        <f>ROUND(I348*H348,2)</f>
        <v>0</v>
      </c>
      <c r="BL348" s="23" t="s">
        <v>133</v>
      </c>
      <c r="BM348" s="23" t="s">
        <v>798</v>
      </c>
    </row>
    <row r="349" spans="2:65" s="1" customFormat="1" ht="27" x14ac:dyDescent="0.3">
      <c r="B349" s="40"/>
      <c r="D349" s="192" t="s">
        <v>135</v>
      </c>
      <c r="F349" s="215" t="s">
        <v>799</v>
      </c>
      <c r="I349" s="188"/>
      <c r="L349" s="40"/>
      <c r="M349" s="189"/>
      <c r="N349" s="41"/>
      <c r="O349" s="41"/>
      <c r="P349" s="41"/>
      <c r="Q349" s="41"/>
      <c r="R349" s="41"/>
      <c r="S349" s="41"/>
      <c r="T349" s="69"/>
      <c r="AT349" s="23" t="s">
        <v>135</v>
      </c>
      <c r="AU349" s="23" t="s">
        <v>82</v>
      </c>
    </row>
    <row r="350" spans="2:65" s="1" customFormat="1" ht="22.5" customHeight="1" x14ac:dyDescent="0.3">
      <c r="B350" s="173"/>
      <c r="C350" s="216" t="s">
        <v>800</v>
      </c>
      <c r="D350" s="216" t="s">
        <v>349</v>
      </c>
      <c r="E350" s="217" t="s">
        <v>801</v>
      </c>
      <c r="F350" s="218" t="s">
        <v>802</v>
      </c>
      <c r="G350" s="219" t="s">
        <v>184</v>
      </c>
      <c r="H350" s="220">
        <v>47</v>
      </c>
      <c r="I350" s="221"/>
      <c r="J350" s="222">
        <f>ROUND(I350*H350,2)</f>
        <v>0</v>
      </c>
      <c r="K350" s="218" t="s">
        <v>198</v>
      </c>
      <c r="L350" s="223"/>
      <c r="M350" s="224" t="s">
        <v>5</v>
      </c>
      <c r="N350" s="225" t="s">
        <v>44</v>
      </c>
      <c r="O350" s="41"/>
      <c r="P350" s="183">
        <f>O350*H350</f>
        <v>0</v>
      </c>
      <c r="Q350" s="183">
        <v>2.2000000000000001E-3</v>
      </c>
      <c r="R350" s="183">
        <f>Q350*H350</f>
        <v>0.10340000000000001</v>
      </c>
      <c r="S350" s="183">
        <v>0</v>
      </c>
      <c r="T350" s="184">
        <f>S350*H350</f>
        <v>0</v>
      </c>
      <c r="AR350" s="23" t="s">
        <v>171</v>
      </c>
      <c r="AT350" s="23" t="s">
        <v>349</v>
      </c>
      <c r="AU350" s="23" t="s">
        <v>82</v>
      </c>
      <c r="AY350" s="23" t="s">
        <v>126</v>
      </c>
      <c r="BE350" s="185">
        <f>IF(N350="základní",J350,0)</f>
        <v>0</v>
      </c>
      <c r="BF350" s="185">
        <f>IF(N350="snížená",J350,0)</f>
        <v>0</v>
      </c>
      <c r="BG350" s="185">
        <f>IF(N350="zákl. přenesená",J350,0)</f>
        <v>0</v>
      </c>
      <c r="BH350" s="185">
        <f>IF(N350="sníž. přenesená",J350,0)</f>
        <v>0</v>
      </c>
      <c r="BI350" s="185">
        <f>IF(N350="nulová",J350,0)</f>
        <v>0</v>
      </c>
      <c r="BJ350" s="23" t="s">
        <v>24</v>
      </c>
      <c r="BK350" s="185">
        <f>ROUND(I350*H350,2)</f>
        <v>0</v>
      </c>
      <c r="BL350" s="23" t="s">
        <v>133</v>
      </c>
      <c r="BM350" s="23" t="s">
        <v>803</v>
      </c>
    </row>
    <row r="351" spans="2:65" s="1" customFormat="1" x14ac:dyDescent="0.3">
      <c r="B351" s="40"/>
      <c r="D351" s="192" t="s">
        <v>135</v>
      </c>
      <c r="F351" s="215" t="s">
        <v>802</v>
      </c>
      <c r="I351" s="188"/>
      <c r="L351" s="40"/>
      <c r="M351" s="189"/>
      <c r="N351" s="41"/>
      <c r="O351" s="41"/>
      <c r="P351" s="41"/>
      <c r="Q351" s="41"/>
      <c r="R351" s="41"/>
      <c r="S351" s="41"/>
      <c r="T351" s="69"/>
      <c r="AT351" s="23" t="s">
        <v>135</v>
      </c>
      <c r="AU351" s="23" t="s">
        <v>82</v>
      </c>
    </row>
    <row r="352" spans="2:65" s="1" customFormat="1" ht="22.5" customHeight="1" x14ac:dyDescent="0.3">
      <c r="B352" s="173"/>
      <c r="C352" s="174" t="s">
        <v>804</v>
      </c>
      <c r="D352" s="174" t="s">
        <v>129</v>
      </c>
      <c r="E352" s="175" t="s">
        <v>805</v>
      </c>
      <c r="F352" s="176" t="s">
        <v>806</v>
      </c>
      <c r="G352" s="177" t="s">
        <v>184</v>
      </c>
      <c r="H352" s="178">
        <v>7</v>
      </c>
      <c r="I352" s="179"/>
      <c r="J352" s="180">
        <f>ROUND(I352*H352,2)</f>
        <v>0</v>
      </c>
      <c r="K352" s="176" t="s">
        <v>198</v>
      </c>
      <c r="L352" s="40"/>
      <c r="M352" s="181" t="s">
        <v>5</v>
      </c>
      <c r="N352" s="182" t="s">
        <v>44</v>
      </c>
      <c r="O352" s="41"/>
      <c r="P352" s="183">
        <f>O352*H352</f>
        <v>0</v>
      </c>
      <c r="Q352" s="183">
        <v>6.9999999999999999E-4</v>
      </c>
      <c r="R352" s="183">
        <f>Q352*H352</f>
        <v>4.8999999999999998E-3</v>
      </c>
      <c r="S352" s="183">
        <v>0</v>
      </c>
      <c r="T352" s="184">
        <f>S352*H352</f>
        <v>0</v>
      </c>
      <c r="AR352" s="23" t="s">
        <v>133</v>
      </c>
      <c r="AT352" s="23" t="s">
        <v>129</v>
      </c>
      <c r="AU352" s="23" t="s">
        <v>82</v>
      </c>
      <c r="AY352" s="23" t="s">
        <v>126</v>
      </c>
      <c r="BE352" s="185">
        <f>IF(N352="základní",J352,0)</f>
        <v>0</v>
      </c>
      <c r="BF352" s="185">
        <f>IF(N352="snížená",J352,0)</f>
        <v>0</v>
      </c>
      <c r="BG352" s="185">
        <f>IF(N352="zákl. přenesená",J352,0)</f>
        <v>0</v>
      </c>
      <c r="BH352" s="185">
        <f>IF(N352="sníž. přenesená",J352,0)</f>
        <v>0</v>
      </c>
      <c r="BI352" s="185">
        <f>IF(N352="nulová",J352,0)</f>
        <v>0</v>
      </c>
      <c r="BJ352" s="23" t="s">
        <v>24</v>
      </c>
      <c r="BK352" s="185">
        <f>ROUND(I352*H352,2)</f>
        <v>0</v>
      </c>
      <c r="BL352" s="23" t="s">
        <v>133</v>
      </c>
      <c r="BM352" s="23" t="s">
        <v>807</v>
      </c>
    </row>
    <row r="353" spans="2:65" s="1" customFormat="1" x14ac:dyDescent="0.3">
      <c r="B353" s="40"/>
      <c r="D353" s="186" t="s">
        <v>135</v>
      </c>
      <c r="F353" s="187" t="s">
        <v>808</v>
      </c>
      <c r="I353" s="188"/>
      <c r="L353" s="40"/>
      <c r="M353" s="189"/>
      <c r="N353" s="41"/>
      <c r="O353" s="41"/>
      <c r="P353" s="41"/>
      <c r="Q353" s="41"/>
      <c r="R353" s="41"/>
      <c r="S353" s="41"/>
      <c r="T353" s="69"/>
      <c r="AT353" s="23" t="s">
        <v>135</v>
      </c>
      <c r="AU353" s="23" t="s">
        <v>82</v>
      </c>
    </row>
    <row r="354" spans="2:65" s="11" customFormat="1" x14ac:dyDescent="0.3">
      <c r="B354" s="191"/>
      <c r="D354" s="186" t="s">
        <v>138</v>
      </c>
      <c r="E354" s="200" t="s">
        <v>5</v>
      </c>
      <c r="F354" s="202" t="s">
        <v>809</v>
      </c>
      <c r="H354" s="203">
        <v>1</v>
      </c>
      <c r="I354" s="196"/>
      <c r="L354" s="191"/>
      <c r="M354" s="197"/>
      <c r="N354" s="198"/>
      <c r="O354" s="198"/>
      <c r="P354" s="198"/>
      <c r="Q354" s="198"/>
      <c r="R354" s="198"/>
      <c r="S354" s="198"/>
      <c r="T354" s="199"/>
      <c r="AT354" s="200" t="s">
        <v>138</v>
      </c>
      <c r="AU354" s="200" t="s">
        <v>82</v>
      </c>
      <c r="AV354" s="11" t="s">
        <v>82</v>
      </c>
      <c r="AW354" s="11" t="s">
        <v>37</v>
      </c>
      <c r="AX354" s="11" t="s">
        <v>73</v>
      </c>
      <c r="AY354" s="200" t="s">
        <v>126</v>
      </c>
    </row>
    <row r="355" spans="2:65" s="11" customFormat="1" x14ac:dyDescent="0.3">
      <c r="B355" s="191"/>
      <c r="D355" s="186" t="s">
        <v>138</v>
      </c>
      <c r="E355" s="200" t="s">
        <v>5</v>
      </c>
      <c r="F355" s="202" t="s">
        <v>810</v>
      </c>
      <c r="H355" s="203">
        <v>1</v>
      </c>
      <c r="I355" s="196"/>
      <c r="L355" s="191"/>
      <c r="M355" s="197"/>
      <c r="N355" s="198"/>
      <c r="O355" s="198"/>
      <c r="P355" s="198"/>
      <c r="Q355" s="198"/>
      <c r="R355" s="198"/>
      <c r="S355" s="198"/>
      <c r="T355" s="199"/>
      <c r="AT355" s="200" t="s">
        <v>138</v>
      </c>
      <c r="AU355" s="200" t="s">
        <v>82</v>
      </c>
      <c r="AV355" s="11" t="s">
        <v>82</v>
      </c>
      <c r="AW355" s="11" t="s">
        <v>37</v>
      </c>
      <c r="AX355" s="11" t="s">
        <v>73</v>
      </c>
      <c r="AY355" s="200" t="s">
        <v>126</v>
      </c>
    </row>
    <row r="356" spans="2:65" s="11" customFormat="1" x14ac:dyDescent="0.3">
      <c r="B356" s="191"/>
      <c r="D356" s="186" t="s">
        <v>138</v>
      </c>
      <c r="E356" s="200" t="s">
        <v>5</v>
      </c>
      <c r="F356" s="202" t="s">
        <v>811</v>
      </c>
      <c r="H356" s="203">
        <v>1</v>
      </c>
      <c r="I356" s="196"/>
      <c r="L356" s="191"/>
      <c r="M356" s="197"/>
      <c r="N356" s="198"/>
      <c r="O356" s="198"/>
      <c r="P356" s="198"/>
      <c r="Q356" s="198"/>
      <c r="R356" s="198"/>
      <c r="S356" s="198"/>
      <c r="T356" s="199"/>
      <c r="AT356" s="200" t="s">
        <v>138</v>
      </c>
      <c r="AU356" s="200" t="s">
        <v>82</v>
      </c>
      <c r="AV356" s="11" t="s">
        <v>82</v>
      </c>
      <c r="AW356" s="11" t="s">
        <v>37</v>
      </c>
      <c r="AX356" s="11" t="s">
        <v>73</v>
      </c>
      <c r="AY356" s="200" t="s">
        <v>126</v>
      </c>
    </row>
    <row r="357" spans="2:65" s="11" customFormat="1" x14ac:dyDescent="0.3">
      <c r="B357" s="191"/>
      <c r="D357" s="186" t="s">
        <v>138</v>
      </c>
      <c r="E357" s="200" t="s">
        <v>5</v>
      </c>
      <c r="F357" s="202" t="s">
        <v>812</v>
      </c>
      <c r="H357" s="203">
        <v>2</v>
      </c>
      <c r="I357" s="196"/>
      <c r="L357" s="191"/>
      <c r="M357" s="197"/>
      <c r="N357" s="198"/>
      <c r="O357" s="198"/>
      <c r="P357" s="198"/>
      <c r="Q357" s="198"/>
      <c r="R357" s="198"/>
      <c r="S357" s="198"/>
      <c r="T357" s="199"/>
      <c r="AT357" s="200" t="s">
        <v>138</v>
      </c>
      <c r="AU357" s="200" t="s">
        <v>82</v>
      </c>
      <c r="AV357" s="11" t="s">
        <v>82</v>
      </c>
      <c r="AW357" s="11" t="s">
        <v>37</v>
      </c>
      <c r="AX357" s="11" t="s">
        <v>73</v>
      </c>
      <c r="AY357" s="200" t="s">
        <v>126</v>
      </c>
    </row>
    <row r="358" spans="2:65" s="11" customFormat="1" x14ac:dyDescent="0.3">
      <c r="B358" s="191"/>
      <c r="D358" s="186" t="s">
        <v>138</v>
      </c>
      <c r="E358" s="200" t="s">
        <v>5</v>
      </c>
      <c r="F358" s="202" t="s">
        <v>813</v>
      </c>
      <c r="H358" s="203">
        <v>1</v>
      </c>
      <c r="I358" s="196"/>
      <c r="L358" s="191"/>
      <c r="M358" s="197"/>
      <c r="N358" s="198"/>
      <c r="O358" s="198"/>
      <c r="P358" s="198"/>
      <c r="Q358" s="198"/>
      <c r="R358" s="198"/>
      <c r="S358" s="198"/>
      <c r="T358" s="199"/>
      <c r="AT358" s="200" t="s">
        <v>138</v>
      </c>
      <c r="AU358" s="200" t="s">
        <v>82</v>
      </c>
      <c r="AV358" s="11" t="s">
        <v>82</v>
      </c>
      <c r="AW358" s="11" t="s">
        <v>37</v>
      </c>
      <c r="AX358" s="11" t="s">
        <v>73</v>
      </c>
      <c r="AY358" s="200" t="s">
        <v>126</v>
      </c>
    </row>
    <row r="359" spans="2:65" s="11" customFormat="1" x14ac:dyDescent="0.3">
      <c r="B359" s="191"/>
      <c r="D359" s="186" t="s">
        <v>138</v>
      </c>
      <c r="E359" s="200" t="s">
        <v>5</v>
      </c>
      <c r="F359" s="202" t="s">
        <v>814</v>
      </c>
      <c r="H359" s="203">
        <v>1</v>
      </c>
      <c r="I359" s="196"/>
      <c r="L359" s="191"/>
      <c r="M359" s="197"/>
      <c r="N359" s="198"/>
      <c r="O359" s="198"/>
      <c r="P359" s="198"/>
      <c r="Q359" s="198"/>
      <c r="R359" s="198"/>
      <c r="S359" s="198"/>
      <c r="T359" s="199"/>
      <c r="AT359" s="200" t="s">
        <v>138</v>
      </c>
      <c r="AU359" s="200" t="s">
        <v>82</v>
      </c>
      <c r="AV359" s="11" t="s">
        <v>82</v>
      </c>
      <c r="AW359" s="11" t="s">
        <v>37</v>
      </c>
      <c r="AX359" s="11" t="s">
        <v>73</v>
      </c>
      <c r="AY359" s="200" t="s">
        <v>126</v>
      </c>
    </row>
    <row r="360" spans="2:65" s="13" customFormat="1" x14ac:dyDescent="0.3">
      <c r="B360" s="226"/>
      <c r="D360" s="192" t="s">
        <v>138</v>
      </c>
      <c r="E360" s="227" t="s">
        <v>5</v>
      </c>
      <c r="F360" s="228" t="s">
        <v>383</v>
      </c>
      <c r="H360" s="229">
        <v>7</v>
      </c>
      <c r="I360" s="230"/>
      <c r="L360" s="226"/>
      <c r="M360" s="231"/>
      <c r="N360" s="232"/>
      <c r="O360" s="232"/>
      <c r="P360" s="232"/>
      <c r="Q360" s="232"/>
      <c r="R360" s="232"/>
      <c r="S360" s="232"/>
      <c r="T360" s="233"/>
      <c r="AT360" s="234" t="s">
        <v>138</v>
      </c>
      <c r="AU360" s="234" t="s">
        <v>82</v>
      </c>
      <c r="AV360" s="13" t="s">
        <v>133</v>
      </c>
      <c r="AW360" s="13" t="s">
        <v>37</v>
      </c>
      <c r="AX360" s="13" t="s">
        <v>24</v>
      </c>
      <c r="AY360" s="234" t="s">
        <v>126</v>
      </c>
    </row>
    <row r="361" spans="2:65" s="1" customFormat="1" ht="22.5" customHeight="1" x14ac:dyDescent="0.3">
      <c r="B361" s="173"/>
      <c r="C361" s="216" t="s">
        <v>815</v>
      </c>
      <c r="D361" s="216" t="s">
        <v>349</v>
      </c>
      <c r="E361" s="217" t="s">
        <v>816</v>
      </c>
      <c r="F361" s="218" t="s">
        <v>817</v>
      </c>
      <c r="G361" s="219" t="s">
        <v>184</v>
      </c>
      <c r="H361" s="220">
        <v>1</v>
      </c>
      <c r="I361" s="221"/>
      <c r="J361" s="222">
        <f>ROUND(I361*H361,2)</f>
        <v>0</v>
      </c>
      <c r="K361" s="218" t="s">
        <v>198</v>
      </c>
      <c r="L361" s="223"/>
      <c r="M361" s="224" t="s">
        <v>5</v>
      </c>
      <c r="N361" s="225" t="s">
        <v>44</v>
      </c>
      <c r="O361" s="41"/>
      <c r="P361" s="183">
        <f>O361*H361</f>
        <v>0</v>
      </c>
      <c r="Q361" s="183">
        <v>2.0999999999999999E-3</v>
      </c>
      <c r="R361" s="183">
        <f>Q361*H361</f>
        <v>2.0999999999999999E-3</v>
      </c>
      <c r="S361" s="183">
        <v>0</v>
      </c>
      <c r="T361" s="184">
        <f>S361*H361</f>
        <v>0</v>
      </c>
      <c r="AR361" s="23" t="s">
        <v>171</v>
      </c>
      <c r="AT361" s="23" t="s">
        <v>349</v>
      </c>
      <c r="AU361" s="23" t="s">
        <v>82</v>
      </c>
      <c r="AY361" s="23" t="s">
        <v>126</v>
      </c>
      <c r="BE361" s="185">
        <f>IF(N361="základní",J361,0)</f>
        <v>0</v>
      </c>
      <c r="BF361" s="185">
        <f>IF(N361="snížená",J361,0)</f>
        <v>0</v>
      </c>
      <c r="BG361" s="185">
        <f>IF(N361="zákl. přenesená",J361,0)</f>
        <v>0</v>
      </c>
      <c r="BH361" s="185">
        <f>IF(N361="sníž. přenesená",J361,0)</f>
        <v>0</v>
      </c>
      <c r="BI361" s="185">
        <f>IF(N361="nulová",J361,0)</f>
        <v>0</v>
      </c>
      <c r="BJ361" s="23" t="s">
        <v>24</v>
      </c>
      <c r="BK361" s="185">
        <f>ROUND(I361*H361,2)</f>
        <v>0</v>
      </c>
      <c r="BL361" s="23" t="s">
        <v>133</v>
      </c>
      <c r="BM361" s="23" t="s">
        <v>818</v>
      </c>
    </row>
    <row r="362" spans="2:65" s="1" customFormat="1" x14ac:dyDescent="0.3">
      <c r="B362" s="40"/>
      <c r="D362" s="186" t="s">
        <v>135</v>
      </c>
      <c r="F362" s="187" t="s">
        <v>817</v>
      </c>
      <c r="I362" s="188"/>
      <c r="L362" s="40"/>
      <c r="M362" s="189"/>
      <c r="N362" s="41"/>
      <c r="O362" s="41"/>
      <c r="P362" s="41"/>
      <c r="Q362" s="41"/>
      <c r="R362" s="41"/>
      <c r="S362" s="41"/>
      <c r="T362" s="69"/>
      <c r="AT362" s="23" t="s">
        <v>135</v>
      </c>
      <c r="AU362" s="23" t="s">
        <v>82</v>
      </c>
    </row>
    <row r="363" spans="2:65" s="11" customFormat="1" x14ac:dyDescent="0.3">
      <c r="B363" s="191"/>
      <c r="D363" s="192" t="s">
        <v>138</v>
      </c>
      <c r="E363" s="193" t="s">
        <v>5</v>
      </c>
      <c r="F363" s="194" t="s">
        <v>819</v>
      </c>
      <c r="H363" s="195">
        <v>1</v>
      </c>
      <c r="I363" s="196"/>
      <c r="L363" s="191"/>
      <c r="M363" s="197"/>
      <c r="N363" s="198"/>
      <c r="O363" s="198"/>
      <c r="P363" s="198"/>
      <c r="Q363" s="198"/>
      <c r="R363" s="198"/>
      <c r="S363" s="198"/>
      <c r="T363" s="199"/>
      <c r="AT363" s="200" t="s">
        <v>138</v>
      </c>
      <c r="AU363" s="200" t="s">
        <v>82</v>
      </c>
      <c r="AV363" s="11" t="s">
        <v>82</v>
      </c>
      <c r="AW363" s="11" t="s">
        <v>37</v>
      </c>
      <c r="AX363" s="11" t="s">
        <v>24</v>
      </c>
      <c r="AY363" s="200" t="s">
        <v>126</v>
      </c>
    </row>
    <row r="364" spans="2:65" s="1" customFormat="1" ht="22.5" customHeight="1" x14ac:dyDescent="0.3">
      <c r="B364" s="173"/>
      <c r="C364" s="216" t="s">
        <v>820</v>
      </c>
      <c r="D364" s="216" t="s">
        <v>349</v>
      </c>
      <c r="E364" s="217" t="s">
        <v>821</v>
      </c>
      <c r="F364" s="218" t="s">
        <v>822</v>
      </c>
      <c r="G364" s="219" t="s">
        <v>184</v>
      </c>
      <c r="H364" s="220">
        <v>4</v>
      </c>
      <c r="I364" s="221"/>
      <c r="J364" s="222">
        <f>ROUND(I364*H364,2)</f>
        <v>0</v>
      </c>
      <c r="K364" s="218" t="s">
        <v>198</v>
      </c>
      <c r="L364" s="223"/>
      <c r="M364" s="224" t="s">
        <v>5</v>
      </c>
      <c r="N364" s="225" t="s">
        <v>44</v>
      </c>
      <c r="O364" s="41"/>
      <c r="P364" s="183">
        <f>O364*H364</f>
        <v>0</v>
      </c>
      <c r="Q364" s="183">
        <v>4.0000000000000001E-3</v>
      </c>
      <c r="R364" s="183">
        <f>Q364*H364</f>
        <v>1.6E-2</v>
      </c>
      <c r="S364" s="183">
        <v>0</v>
      </c>
      <c r="T364" s="184">
        <f>S364*H364</f>
        <v>0</v>
      </c>
      <c r="AR364" s="23" t="s">
        <v>171</v>
      </c>
      <c r="AT364" s="23" t="s">
        <v>349</v>
      </c>
      <c r="AU364" s="23" t="s">
        <v>82</v>
      </c>
      <c r="AY364" s="23" t="s">
        <v>126</v>
      </c>
      <c r="BE364" s="185">
        <f>IF(N364="základní",J364,0)</f>
        <v>0</v>
      </c>
      <c r="BF364" s="185">
        <f>IF(N364="snížená",J364,0)</f>
        <v>0</v>
      </c>
      <c r="BG364" s="185">
        <f>IF(N364="zákl. přenesená",J364,0)</f>
        <v>0</v>
      </c>
      <c r="BH364" s="185">
        <f>IF(N364="sníž. přenesená",J364,0)</f>
        <v>0</v>
      </c>
      <c r="BI364" s="185">
        <f>IF(N364="nulová",J364,0)</f>
        <v>0</v>
      </c>
      <c r="BJ364" s="23" t="s">
        <v>24</v>
      </c>
      <c r="BK364" s="185">
        <f>ROUND(I364*H364,2)</f>
        <v>0</v>
      </c>
      <c r="BL364" s="23" t="s">
        <v>133</v>
      </c>
      <c r="BM364" s="23" t="s">
        <v>823</v>
      </c>
    </row>
    <row r="365" spans="2:65" s="1" customFormat="1" x14ac:dyDescent="0.3">
      <c r="B365" s="40"/>
      <c r="D365" s="186" t="s">
        <v>135</v>
      </c>
      <c r="F365" s="187" t="s">
        <v>824</v>
      </c>
      <c r="I365" s="188"/>
      <c r="L365" s="40"/>
      <c r="M365" s="189"/>
      <c r="N365" s="41"/>
      <c r="O365" s="41"/>
      <c r="P365" s="41"/>
      <c r="Q365" s="41"/>
      <c r="R365" s="41"/>
      <c r="S365" s="41"/>
      <c r="T365" s="69"/>
      <c r="AT365" s="23" t="s">
        <v>135</v>
      </c>
      <c r="AU365" s="23" t="s">
        <v>82</v>
      </c>
    </row>
    <row r="366" spans="2:65" s="11" customFormat="1" x14ac:dyDescent="0.3">
      <c r="B366" s="191"/>
      <c r="D366" s="186" t="s">
        <v>138</v>
      </c>
      <c r="E366" s="200" t="s">
        <v>5</v>
      </c>
      <c r="F366" s="202" t="s">
        <v>825</v>
      </c>
      <c r="H366" s="203">
        <v>2</v>
      </c>
      <c r="I366" s="196"/>
      <c r="L366" s="191"/>
      <c r="M366" s="197"/>
      <c r="N366" s="198"/>
      <c r="O366" s="198"/>
      <c r="P366" s="198"/>
      <c r="Q366" s="198"/>
      <c r="R366" s="198"/>
      <c r="S366" s="198"/>
      <c r="T366" s="199"/>
      <c r="AT366" s="200" t="s">
        <v>138</v>
      </c>
      <c r="AU366" s="200" t="s">
        <v>82</v>
      </c>
      <c r="AV366" s="11" t="s">
        <v>82</v>
      </c>
      <c r="AW366" s="11" t="s">
        <v>37</v>
      </c>
      <c r="AX366" s="11" t="s">
        <v>73</v>
      </c>
      <c r="AY366" s="200" t="s">
        <v>126</v>
      </c>
    </row>
    <row r="367" spans="2:65" s="11" customFormat="1" x14ac:dyDescent="0.3">
      <c r="B367" s="191"/>
      <c r="D367" s="186" t="s">
        <v>138</v>
      </c>
      <c r="E367" s="200" t="s">
        <v>5</v>
      </c>
      <c r="F367" s="202" t="s">
        <v>826</v>
      </c>
      <c r="H367" s="203">
        <v>1</v>
      </c>
      <c r="I367" s="196"/>
      <c r="L367" s="191"/>
      <c r="M367" s="197"/>
      <c r="N367" s="198"/>
      <c r="O367" s="198"/>
      <c r="P367" s="198"/>
      <c r="Q367" s="198"/>
      <c r="R367" s="198"/>
      <c r="S367" s="198"/>
      <c r="T367" s="199"/>
      <c r="AT367" s="200" t="s">
        <v>138</v>
      </c>
      <c r="AU367" s="200" t="s">
        <v>82</v>
      </c>
      <c r="AV367" s="11" t="s">
        <v>82</v>
      </c>
      <c r="AW367" s="11" t="s">
        <v>37</v>
      </c>
      <c r="AX367" s="11" t="s">
        <v>73</v>
      </c>
      <c r="AY367" s="200" t="s">
        <v>126</v>
      </c>
    </row>
    <row r="368" spans="2:65" s="11" customFormat="1" x14ac:dyDescent="0.3">
      <c r="B368" s="191"/>
      <c r="D368" s="186" t="s">
        <v>138</v>
      </c>
      <c r="E368" s="200" t="s">
        <v>5</v>
      </c>
      <c r="F368" s="202" t="s">
        <v>827</v>
      </c>
      <c r="H368" s="203">
        <v>1</v>
      </c>
      <c r="I368" s="196"/>
      <c r="L368" s="191"/>
      <c r="M368" s="197"/>
      <c r="N368" s="198"/>
      <c r="O368" s="198"/>
      <c r="P368" s="198"/>
      <c r="Q368" s="198"/>
      <c r="R368" s="198"/>
      <c r="S368" s="198"/>
      <c r="T368" s="199"/>
      <c r="AT368" s="200" t="s">
        <v>138</v>
      </c>
      <c r="AU368" s="200" t="s">
        <v>82</v>
      </c>
      <c r="AV368" s="11" t="s">
        <v>82</v>
      </c>
      <c r="AW368" s="11" t="s">
        <v>37</v>
      </c>
      <c r="AX368" s="11" t="s">
        <v>73</v>
      </c>
      <c r="AY368" s="200" t="s">
        <v>126</v>
      </c>
    </row>
    <row r="369" spans="2:65" s="13" customFormat="1" x14ac:dyDescent="0.3">
      <c r="B369" s="226"/>
      <c r="D369" s="192" t="s">
        <v>138</v>
      </c>
      <c r="E369" s="227" t="s">
        <v>5</v>
      </c>
      <c r="F369" s="228" t="s">
        <v>383</v>
      </c>
      <c r="H369" s="229">
        <v>4</v>
      </c>
      <c r="I369" s="230"/>
      <c r="L369" s="226"/>
      <c r="M369" s="231"/>
      <c r="N369" s="232"/>
      <c r="O369" s="232"/>
      <c r="P369" s="232"/>
      <c r="Q369" s="232"/>
      <c r="R369" s="232"/>
      <c r="S369" s="232"/>
      <c r="T369" s="233"/>
      <c r="AT369" s="234" t="s">
        <v>138</v>
      </c>
      <c r="AU369" s="234" t="s">
        <v>82</v>
      </c>
      <c r="AV369" s="13" t="s">
        <v>133</v>
      </c>
      <c r="AW369" s="13" t="s">
        <v>37</v>
      </c>
      <c r="AX369" s="13" t="s">
        <v>24</v>
      </c>
      <c r="AY369" s="234" t="s">
        <v>126</v>
      </c>
    </row>
    <row r="370" spans="2:65" s="1" customFormat="1" ht="22.5" customHeight="1" x14ac:dyDescent="0.3">
      <c r="B370" s="173"/>
      <c r="C370" s="216" t="s">
        <v>828</v>
      </c>
      <c r="D370" s="216" t="s">
        <v>349</v>
      </c>
      <c r="E370" s="217" t="s">
        <v>829</v>
      </c>
      <c r="F370" s="218" t="s">
        <v>830</v>
      </c>
      <c r="G370" s="219" t="s">
        <v>184</v>
      </c>
      <c r="H370" s="220">
        <v>1</v>
      </c>
      <c r="I370" s="221"/>
      <c r="J370" s="222">
        <f>ROUND(I370*H370,2)</f>
        <v>0</v>
      </c>
      <c r="K370" s="218" t="s">
        <v>198</v>
      </c>
      <c r="L370" s="223"/>
      <c r="M370" s="224" t="s">
        <v>5</v>
      </c>
      <c r="N370" s="225" t="s">
        <v>44</v>
      </c>
      <c r="O370" s="41"/>
      <c r="P370" s="183">
        <f>O370*H370</f>
        <v>0</v>
      </c>
      <c r="Q370" s="183">
        <v>3.0999999999999999E-3</v>
      </c>
      <c r="R370" s="183">
        <f>Q370*H370</f>
        <v>3.0999999999999999E-3</v>
      </c>
      <c r="S370" s="183">
        <v>0</v>
      </c>
      <c r="T370" s="184">
        <f>S370*H370</f>
        <v>0</v>
      </c>
      <c r="AR370" s="23" t="s">
        <v>171</v>
      </c>
      <c r="AT370" s="23" t="s">
        <v>349</v>
      </c>
      <c r="AU370" s="23" t="s">
        <v>82</v>
      </c>
      <c r="AY370" s="23" t="s">
        <v>126</v>
      </c>
      <c r="BE370" s="185">
        <f>IF(N370="základní",J370,0)</f>
        <v>0</v>
      </c>
      <c r="BF370" s="185">
        <f>IF(N370="snížená",J370,0)</f>
        <v>0</v>
      </c>
      <c r="BG370" s="185">
        <f>IF(N370="zákl. přenesená",J370,0)</f>
        <v>0</v>
      </c>
      <c r="BH370" s="185">
        <f>IF(N370="sníž. přenesená",J370,0)</f>
        <v>0</v>
      </c>
      <c r="BI370" s="185">
        <f>IF(N370="nulová",J370,0)</f>
        <v>0</v>
      </c>
      <c r="BJ370" s="23" t="s">
        <v>24</v>
      </c>
      <c r="BK370" s="185">
        <f>ROUND(I370*H370,2)</f>
        <v>0</v>
      </c>
      <c r="BL370" s="23" t="s">
        <v>133</v>
      </c>
      <c r="BM370" s="23" t="s">
        <v>831</v>
      </c>
    </row>
    <row r="371" spans="2:65" s="1" customFormat="1" x14ac:dyDescent="0.3">
      <c r="B371" s="40"/>
      <c r="D371" s="192" t="s">
        <v>135</v>
      </c>
      <c r="F371" s="215" t="s">
        <v>832</v>
      </c>
      <c r="I371" s="188"/>
      <c r="L371" s="40"/>
      <c r="M371" s="189"/>
      <c r="N371" s="41"/>
      <c r="O371" s="41"/>
      <c r="P371" s="41"/>
      <c r="Q371" s="41"/>
      <c r="R371" s="41"/>
      <c r="S371" s="41"/>
      <c r="T371" s="69"/>
      <c r="AT371" s="23" t="s">
        <v>135</v>
      </c>
      <c r="AU371" s="23" t="s">
        <v>82</v>
      </c>
    </row>
    <row r="372" spans="2:65" s="1" customFormat="1" ht="22.5" customHeight="1" x14ac:dyDescent="0.3">
      <c r="B372" s="173"/>
      <c r="C372" s="216" t="s">
        <v>833</v>
      </c>
      <c r="D372" s="216" t="s">
        <v>349</v>
      </c>
      <c r="E372" s="217" t="s">
        <v>834</v>
      </c>
      <c r="F372" s="218" t="s">
        <v>835</v>
      </c>
      <c r="G372" s="219" t="s">
        <v>184</v>
      </c>
      <c r="H372" s="220">
        <v>1</v>
      </c>
      <c r="I372" s="221"/>
      <c r="J372" s="222">
        <f>ROUND(I372*H372,2)</f>
        <v>0</v>
      </c>
      <c r="K372" s="218" t="s">
        <v>198</v>
      </c>
      <c r="L372" s="223"/>
      <c r="M372" s="224" t="s">
        <v>5</v>
      </c>
      <c r="N372" s="225" t="s">
        <v>44</v>
      </c>
      <c r="O372" s="41"/>
      <c r="P372" s="183">
        <f>O372*H372</f>
        <v>0</v>
      </c>
      <c r="Q372" s="183">
        <v>3.0999999999999999E-3</v>
      </c>
      <c r="R372" s="183">
        <f>Q372*H372</f>
        <v>3.0999999999999999E-3</v>
      </c>
      <c r="S372" s="183">
        <v>0</v>
      </c>
      <c r="T372" s="184">
        <f>S372*H372</f>
        <v>0</v>
      </c>
      <c r="AR372" s="23" t="s">
        <v>171</v>
      </c>
      <c r="AT372" s="23" t="s">
        <v>349</v>
      </c>
      <c r="AU372" s="23" t="s">
        <v>82</v>
      </c>
      <c r="AY372" s="23" t="s">
        <v>126</v>
      </c>
      <c r="BE372" s="185">
        <f>IF(N372="základní",J372,0)</f>
        <v>0</v>
      </c>
      <c r="BF372" s="185">
        <f>IF(N372="snížená",J372,0)</f>
        <v>0</v>
      </c>
      <c r="BG372" s="185">
        <f>IF(N372="zákl. přenesená",J372,0)</f>
        <v>0</v>
      </c>
      <c r="BH372" s="185">
        <f>IF(N372="sníž. přenesená",J372,0)</f>
        <v>0</v>
      </c>
      <c r="BI372" s="185">
        <f>IF(N372="nulová",J372,0)</f>
        <v>0</v>
      </c>
      <c r="BJ372" s="23" t="s">
        <v>24</v>
      </c>
      <c r="BK372" s="185">
        <f>ROUND(I372*H372,2)</f>
        <v>0</v>
      </c>
      <c r="BL372" s="23" t="s">
        <v>133</v>
      </c>
      <c r="BM372" s="23" t="s">
        <v>836</v>
      </c>
    </row>
    <row r="373" spans="2:65" s="1" customFormat="1" x14ac:dyDescent="0.3">
      <c r="B373" s="40"/>
      <c r="D373" s="186" t="s">
        <v>135</v>
      </c>
      <c r="F373" s="187" t="s">
        <v>837</v>
      </c>
      <c r="I373" s="188"/>
      <c r="L373" s="40"/>
      <c r="M373" s="189"/>
      <c r="N373" s="41"/>
      <c r="O373" s="41"/>
      <c r="P373" s="41"/>
      <c r="Q373" s="41"/>
      <c r="R373" s="41"/>
      <c r="S373" s="41"/>
      <c r="T373" s="69"/>
      <c r="AT373" s="23" t="s">
        <v>135</v>
      </c>
      <c r="AU373" s="23" t="s">
        <v>82</v>
      </c>
    </row>
    <row r="374" spans="2:65" s="11" customFormat="1" x14ac:dyDescent="0.3">
      <c r="B374" s="191"/>
      <c r="D374" s="192" t="s">
        <v>138</v>
      </c>
      <c r="E374" s="193" t="s">
        <v>5</v>
      </c>
      <c r="F374" s="194" t="s">
        <v>810</v>
      </c>
      <c r="H374" s="195">
        <v>1</v>
      </c>
      <c r="I374" s="196"/>
      <c r="L374" s="191"/>
      <c r="M374" s="197"/>
      <c r="N374" s="198"/>
      <c r="O374" s="198"/>
      <c r="P374" s="198"/>
      <c r="Q374" s="198"/>
      <c r="R374" s="198"/>
      <c r="S374" s="198"/>
      <c r="T374" s="199"/>
      <c r="AT374" s="200" t="s">
        <v>138</v>
      </c>
      <c r="AU374" s="200" t="s">
        <v>82</v>
      </c>
      <c r="AV374" s="11" t="s">
        <v>82</v>
      </c>
      <c r="AW374" s="11" t="s">
        <v>37</v>
      </c>
      <c r="AX374" s="11" t="s">
        <v>24</v>
      </c>
      <c r="AY374" s="200" t="s">
        <v>126</v>
      </c>
    </row>
    <row r="375" spans="2:65" s="1" customFormat="1" ht="22.5" customHeight="1" x14ac:dyDescent="0.3">
      <c r="B375" s="173"/>
      <c r="C375" s="174" t="s">
        <v>838</v>
      </c>
      <c r="D375" s="174" t="s">
        <v>129</v>
      </c>
      <c r="E375" s="175" t="s">
        <v>839</v>
      </c>
      <c r="F375" s="176" t="s">
        <v>840</v>
      </c>
      <c r="G375" s="177" t="s">
        <v>184</v>
      </c>
      <c r="H375" s="178">
        <v>5</v>
      </c>
      <c r="I375" s="179"/>
      <c r="J375" s="180">
        <f>ROUND(I375*H375,2)</f>
        <v>0</v>
      </c>
      <c r="K375" s="176" t="s">
        <v>198</v>
      </c>
      <c r="L375" s="40"/>
      <c r="M375" s="181" t="s">
        <v>5</v>
      </c>
      <c r="N375" s="182" t="s">
        <v>44</v>
      </c>
      <c r="O375" s="41"/>
      <c r="P375" s="183">
        <f>O375*H375</f>
        <v>0</v>
      </c>
      <c r="Q375" s="183">
        <v>0.11241</v>
      </c>
      <c r="R375" s="183">
        <f>Q375*H375</f>
        <v>0.56204999999999994</v>
      </c>
      <c r="S375" s="183">
        <v>0</v>
      </c>
      <c r="T375" s="184">
        <f>S375*H375</f>
        <v>0</v>
      </c>
      <c r="AR375" s="23" t="s">
        <v>133</v>
      </c>
      <c r="AT375" s="23" t="s">
        <v>129</v>
      </c>
      <c r="AU375" s="23" t="s">
        <v>82</v>
      </c>
      <c r="AY375" s="23" t="s">
        <v>126</v>
      </c>
      <c r="BE375" s="185">
        <f>IF(N375="základní",J375,0)</f>
        <v>0</v>
      </c>
      <c r="BF375" s="185">
        <f>IF(N375="snížená",J375,0)</f>
        <v>0</v>
      </c>
      <c r="BG375" s="185">
        <f>IF(N375="zákl. přenesená",J375,0)</f>
        <v>0</v>
      </c>
      <c r="BH375" s="185">
        <f>IF(N375="sníž. přenesená",J375,0)</f>
        <v>0</v>
      </c>
      <c r="BI375" s="185">
        <f>IF(N375="nulová",J375,0)</f>
        <v>0</v>
      </c>
      <c r="BJ375" s="23" t="s">
        <v>24</v>
      </c>
      <c r="BK375" s="185">
        <f>ROUND(I375*H375,2)</f>
        <v>0</v>
      </c>
      <c r="BL375" s="23" t="s">
        <v>133</v>
      </c>
      <c r="BM375" s="23" t="s">
        <v>841</v>
      </c>
    </row>
    <row r="376" spans="2:65" s="1" customFormat="1" x14ac:dyDescent="0.3">
      <c r="B376" s="40"/>
      <c r="D376" s="192" t="s">
        <v>135</v>
      </c>
      <c r="F376" s="215" t="s">
        <v>842</v>
      </c>
      <c r="I376" s="188"/>
      <c r="L376" s="40"/>
      <c r="M376" s="189"/>
      <c r="N376" s="41"/>
      <c r="O376" s="41"/>
      <c r="P376" s="41"/>
      <c r="Q376" s="41"/>
      <c r="R376" s="41"/>
      <c r="S376" s="41"/>
      <c r="T376" s="69"/>
      <c r="AT376" s="23" t="s">
        <v>135</v>
      </c>
      <c r="AU376" s="23" t="s">
        <v>82</v>
      </c>
    </row>
    <row r="377" spans="2:65" s="1" customFormat="1" ht="22.5" customHeight="1" x14ac:dyDescent="0.3">
      <c r="B377" s="173"/>
      <c r="C377" s="216" t="s">
        <v>843</v>
      </c>
      <c r="D377" s="216" t="s">
        <v>349</v>
      </c>
      <c r="E377" s="217" t="s">
        <v>844</v>
      </c>
      <c r="F377" s="218" t="s">
        <v>845</v>
      </c>
      <c r="G377" s="219" t="s">
        <v>184</v>
      </c>
      <c r="H377" s="220">
        <v>5</v>
      </c>
      <c r="I377" s="221"/>
      <c r="J377" s="222">
        <f>ROUND(I377*H377,2)</f>
        <v>0</v>
      </c>
      <c r="K377" s="218" t="s">
        <v>198</v>
      </c>
      <c r="L377" s="223"/>
      <c r="M377" s="224" t="s">
        <v>5</v>
      </c>
      <c r="N377" s="225" t="s">
        <v>44</v>
      </c>
      <c r="O377" s="41"/>
      <c r="P377" s="183">
        <f>O377*H377</f>
        <v>0</v>
      </c>
      <c r="Q377" s="183">
        <v>6.1000000000000004E-3</v>
      </c>
      <c r="R377" s="183">
        <f>Q377*H377</f>
        <v>3.0500000000000003E-2</v>
      </c>
      <c r="S377" s="183">
        <v>0</v>
      </c>
      <c r="T377" s="184">
        <f>S377*H377</f>
        <v>0</v>
      </c>
      <c r="AR377" s="23" t="s">
        <v>171</v>
      </c>
      <c r="AT377" s="23" t="s">
        <v>349</v>
      </c>
      <c r="AU377" s="23" t="s">
        <v>82</v>
      </c>
      <c r="AY377" s="23" t="s">
        <v>126</v>
      </c>
      <c r="BE377" s="185">
        <f>IF(N377="základní",J377,0)</f>
        <v>0</v>
      </c>
      <c r="BF377" s="185">
        <f>IF(N377="snížená",J377,0)</f>
        <v>0</v>
      </c>
      <c r="BG377" s="185">
        <f>IF(N377="zákl. přenesená",J377,0)</f>
        <v>0</v>
      </c>
      <c r="BH377" s="185">
        <f>IF(N377="sníž. přenesená",J377,0)</f>
        <v>0</v>
      </c>
      <c r="BI377" s="185">
        <f>IF(N377="nulová",J377,0)</f>
        <v>0</v>
      </c>
      <c r="BJ377" s="23" t="s">
        <v>24</v>
      </c>
      <c r="BK377" s="185">
        <f>ROUND(I377*H377,2)</f>
        <v>0</v>
      </c>
      <c r="BL377" s="23" t="s">
        <v>133</v>
      </c>
      <c r="BM377" s="23" t="s">
        <v>846</v>
      </c>
    </row>
    <row r="378" spans="2:65" s="1" customFormat="1" x14ac:dyDescent="0.3">
      <c r="B378" s="40"/>
      <c r="D378" s="192" t="s">
        <v>135</v>
      </c>
      <c r="F378" s="215" t="s">
        <v>845</v>
      </c>
      <c r="I378" s="188"/>
      <c r="L378" s="40"/>
      <c r="M378" s="189"/>
      <c r="N378" s="41"/>
      <c r="O378" s="41"/>
      <c r="P378" s="41"/>
      <c r="Q378" s="41"/>
      <c r="R378" s="41"/>
      <c r="S378" s="41"/>
      <c r="T378" s="69"/>
      <c r="AT378" s="23" t="s">
        <v>135</v>
      </c>
      <c r="AU378" s="23" t="s">
        <v>82</v>
      </c>
    </row>
    <row r="379" spans="2:65" s="1" customFormat="1" ht="22.5" customHeight="1" x14ac:dyDescent="0.3">
      <c r="B379" s="173"/>
      <c r="C379" s="216" t="s">
        <v>847</v>
      </c>
      <c r="D379" s="216" t="s">
        <v>349</v>
      </c>
      <c r="E379" s="217" t="s">
        <v>848</v>
      </c>
      <c r="F379" s="218" t="s">
        <v>849</v>
      </c>
      <c r="G379" s="219" t="s">
        <v>184</v>
      </c>
      <c r="H379" s="220">
        <v>5</v>
      </c>
      <c r="I379" s="221"/>
      <c r="J379" s="222">
        <f>ROUND(I379*H379,2)</f>
        <v>0</v>
      </c>
      <c r="K379" s="218" t="s">
        <v>198</v>
      </c>
      <c r="L379" s="223"/>
      <c r="M379" s="224" t="s">
        <v>5</v>
      </c>
      <c r="N379" s="225" t="s">
        <v>44</v>
      </c>
      <c r="O379" s="41"/>
      <c r="P379" s="183">
        <f>O379*H379</f>
        <v>0</v>
      </c>
      <c r="Q379" s="183">
        <v>3.0000000000000001E-3</v>
      </c>
      <c r="R379" s="183">
        <f>Q379*H379</f>
        <v>1.4999999999999999E-2</v>
      </c>
      <c r="S379" s="183">
        <v>0</v>
      </c>
      <c r="T379" s="184">
        <f>S379*H379</f>
        <v>0</v>
      </c>
      <c r="AR379" s="23" t="s">
        <v>171</v>
      </c>
      <c r="AT379" s="23" t="s">
        <v>349</v>
      </c>
      <c r="AU379" s="23" t="s">
        <v>82</v>
      </c>
      <c r="AY379" s="23" t="s">
        <v>126</v>
      </c>
      <c r="BE379" s="185">
        <f>IF(N379="základní",J379,0)</f>
        <v>0</v>
      </c>
      <c r="BF379" s="185">
        <f>IF(N379="snížená",J379,0)</f>
        <v>0</v>
      </c>
      <c r="BG379" s="185">
        <f>IF(N379="zákl. přenesená",J379,0)</f>
        <v>0</v>
      </c>
      <c r="BH379" s="185">
        <f>IF(N379="sníž. přenesená",J379,0)</f>
        <v>0</v>
      </c>
      <c r="BI379" s="185">
        <f>IF(N379="nulová",J379,0)</f>
        <v>0</v>
      </c>
      <c r="BJ379" s="23" t="s">
        <v>24</v>
      </c>
      <c r="BK379" s="185">
        <f>ROUND(I379*H379,2)</f>
        <v>0</v>
      </c>
      <c r="BL379" s="23" t="s">
        <v>133</v>
      </c>
      <c r="BM379" s="23" t="s">
        <v>850</v>
      </c>
    </row>
    <row r="380" spans="2:65" s="1" customFormat="1" x14ac:dyDescent="0.3">
      <c r="B380" s="40"/>
      <c r="D380" s="192" t="s">
        <v>135</v>
      </c>
      <c r="F380" s="215" t="s">
        <v>851</v>
      </c>
      <c r="I380" s="188"/>
      <c r="L380" s="40"/>
      <c r="M380" s="189"/>
      <c r="N380" s="41"/>
      <c r="O380" s="41"/>
      <c r="P380" s="41"/>
      <c r="Q380" s="41"/>
      <c r="R380" s="41"/>
      <c r="S380" s="41"/>
      <c r="T380" s="69"/>
      <c r="AT380" s="23" t="s">
        <v>135</v>
      </c>
      <c r="AU380" s="23" t="s">
        <v>82</v>
      </c>
    </row>
    <row r="381" spans="2:65" s="1" customFormat="1" ht="22.5" customHeight="1" x14ac:dyDescent="0.3">
      <c r="B381" s="173"/>
      <c r="C381" s="216" t="s">
        <v>852</v>
      </c>
      <c r="D381" s="216" t="s">
        <v>349</v>
      </c>
      <c r="E381" s="217" t="s">
        <v>853</v>
      </c>
      <c r="F381" s="218" t="s">
        <v>854</v>
      </c>
      <c r="G381" s="219" t="s">
        <v>184</v>
      </c>
      <c r="H381" s="220">
        <v>5</v>
      </c>
      <c r="I381" s="221"/>
      <c r="J381" s="222">
        <f>ROUND(I381*H381,2)</f>
        <v>0</v>
      </c>
      <c r="K381" s="218" t="s">
        <v>198</v>
      </c>
      <c r="L381" s="223"/>
      <c r="M381" s="224" t="s">
        <v>5</v>
      </c>
      <c r="N381" s="225" t="s">
        <v>44</v>
      </c>
      <c r="O381" s="41"/>
      <c r="P381" s="183">
        <f>O381*H381</f>
        <v>0</v>
      </c>
      <c r="Q381" s="183">
        <v>1E-4</v>
      </c>
      <c r="R381" s="183">
        <f>Q381*H381</f>
        <v>5.0000000000000001E-4</v>
      </c>
      <c r="S381" s="183">
        <v>0</v>
      </c>
      <c r="T381" s="184">
        <f>S381*H381</f>
        <v>0</v>
      </c>
      <c r="AR381" s="23" t="s">
        <v>171</v>
      </c>
      <c r="AT381" s="23" t="s">
        <v>349</v>
      </c>
      <c r="AU381" s="23" t="s">
        <v>82</v>
      </c>
      <c r="AY381" s="23" t="s">
        <v>126</v>
      </c>
      <c r="BE381" s="185">
        <f>IF(N381="základní",J381,0)</f>
        <v>0</v>
      </c>
      <c r="BF381" s="185">
        <f>IF(N381="snížená",J381,0)</f>
        <v>0</v>
      </c>
      <c r="BG381" s="185">
        <f>IF(N381="zákl. přenesená",J381,0)</f>
        <v>0</v>
      </c>
      <c r="BH381" s="185">
        <f>IF(N381="sníž. přenesená",J381,0)</f>
        <v>0</v>
      </c>
      <c r="BI381" s="185">
        <f>IF(N381="nulová",J381,0)</f>
        <v>0</v>
      </c>
      <c r="BJ381" s="23" t="s">
        <v>24</v>
      </c>
      <c r="BK381" s="185">
        <f>ROUND(I381*H381,2)</f>
        <v>0</v>
      </c>
      <c r="BL381" s="23" t="s">
        <v>133</v>
      </c>
      <c r="BM381" s="23" t="s">
        <v>855</v>
      </c>
    </row>
    <row r="382" spans="2:65" s="1" customFormat="1" x14ac:dyDescent="0.3">
      <c r="B382" s="40"/>
      <c r="D382" s="192" t="s">
        <v>135</v>
      </c>
      <c r="F382" s="215" t="s">
        <v>854</v>
      </c>
      <c r="I382" s="188"/>
      <c r="L382" s="40"/>
      <c r="M382" s="189"/>
      <c r="N382" s="41"/>
      <c r="O382" s="41"/>
      <c r="P382" s="41"/>
      <c r="Q382" s="41"/>
      <c r="R382" s="41"/>
      <c r="S382" s="41"/>
      <c r="T382" s="69"/>
      <c r="AT382" s="23" t="s">
        <v>135</v>
      </c>
      <c r="AU382" s="23" t="s">
        <v>82</v>
      </c>
    </row>
    <row r="383" spans="2:65" s="1" customFormat="1" ht="22.5" customHeight="1" x14ac:dyDescent="0.3">
      <c r="B383" s="173"/>
      <c r="C383" s="216" t="s">
        <v>856</v>
      </c>
      <c r="D383" s="216" t="s">
        <v>349</v>
      </c>
      <c r="E383" s="217" t="s">
        <v>857</v>
      </c>
      <c r="F383" s="218" t="s">
        <v>858</v>
      </c>
      <c r="G383" s="219" t="s">
        <v>184</v>
      </c>
      <c r="H383" s="220">
        <v>5</v>
      </c>
      <c r="I383" s="221"/>
      <c r="J383" s="222">
        <f>ROUND(I383*H383,2)</f>
        <v>0</v>
      </c>
      <c r="K383" s="218" t="s">
        <v>198</v>
      </c>
      <c r="L383" s="223"/>
      <c r="M383" s="224" t="s">
        <v>5</v>
      </c>
      <c r="N383" s="225" t="s">
        <v>44</v>
      </c>
      <c r="O383" s="41"/>
      <c r="P383" s="183">
        <f>O383*H383</f>
        <v>0</v>
      </c>
      <c r="Q383" s="183">
        <v>3.5E-4</v>
      </c>
      <c r="R383" s="183">
        <f>Q383*H383</f>
        <v>1.75E-3</v>
      </c>
      <c r="S383" s="183">
        <v>0</v>
      </c>
      <c r="T383" s="184">
        <f>S383*H383</f>
        <v>0</v>
      </c>
      <c r="AR383" s="23" t="s">
        <v>171</v>
      </c>
      <c r="AT383" s="23" t="s">
        <v>349</v>
      </c>
      <c r="AU383" s="23" t="s">
        <v>82</v>
      </c>
      <c r="AY383" s="23" t="s">
        <v>126</v>
      </c>
      <c r="BE383" s="185">
        <f>IF(N383="základní",J383,0)</f>
        <v>0</v>
      </c>
      <c r="BF383" s="185">
        <f>IF(N383="snížená",J383,0)</f>
        <v>0</v>
      </c>
      <c r="BG383" s="185">
        <f>IF(N383="zákl. přenesená",J383,0)</f>
        <v>0</v>
      </c>
      <c r="BH383" s="185">
        <f>IF(N383="sníž. přenesená",J383,0)</f>
        <v>0</v>
      </c>
      <c r="BI383" s="185">
        <f>IF(N383="nulová",J383,0)</f>
        <v>0</v>
      </c>
      <c r="BJ383" s="23" t="s">
        <v>24</v>
      </c>
      <c r="BK383" s="185">
        <f>ROUND(I383*H383,2)</f>
        <v>0</v>
      </c>
      <c r="BL383" s="23" t="s">
        <v>133</v>
      </c>
      <c r="BM383" s="23" t="s">
        <v>859</v>
      </c>
    </row>
    <row r="384" spans="2:65" s="1" customFormat="1" x14ac:dyDescent="0.3">
      <c r="B384" s="40"/>
      <c r="D384" s="192" t="s">
        <v>135</v>
      </c>
      <c r="F384" s="215" t="s">
        <v>860</v>
      </c>
      <c r="I384" s="188"/>
      <c r="L384" s="40"/>
      <c r="M384" s="189"/>
      <c r="N384" s="41"/>
      <c r="O384" s="41"/>
      <c r="P384" s="41"/>
      <c r="Q384" s="41"/>
      <c r="R384" s="41"/>
      <c r="S384" s="41"/>
      <c r="T384" s="69"/>
      <c r="AT384" s="23" t="s">
        <v>135</v>
      </c>
      <c r="AU384" s="23" t="s">
        <v>82</v>
      </c>
    </row>
    <row r="385" spans="2:65" s="1" customFormat="1" ht="22.5" customHeight="1" x14ac:dyDescent="0.3">
      <c r="B385" s="173"/>
      <c r="C385" s="174" t="s">
        <v>861</v>
      </c>
      <c r="D385" s="174" t="s">
        <v>129</v>
      </c>
      <c r="E385" s="175" t="s">
        <v>862</v>
      </c>
      <c r="F385" s="176" t="s">
        <v>863</v>
      </c>
      <c r="G385" s="177" t="s">
        <v>132</v>
      </c>
      <c r="H385" s="178">
        <v>485</v>
      </c>
      <c r="I385" s="179"/>
      <c r="J385" s="180">
        <f>ROUND(I385*H385,2)</f>
        <v>0</v>
      </c>
      <c r="K385" s="176" t="s">
        <v>198</v>
      </c>
      <c r="L385" s="40"/>
      <c r="M385" s="181" t="s">
        <v>5</v>
      </c>
      <c r="N385" s="182" t="s">
        <v>44</v>
      </c>
      <c r="O385" s="41"/>
      <c r="P385" s="183">
        <f>O385*H385</f>
        <v>0</v>
      </c>
      <c r="Q385" s="183">
        <v>1.1E-4</v>
      </c>
      <c r="R385" s="183">
        <f>Q385*H385</f>
        <v>5.3350000000000002E-2</v>
      </c>
      <c r="S385" s="183">
        <v>0</v>
      </c>
      <c r="T385" s="184">
        <f>S385*H385</f>
        <v>0</v>
      </c>
      <c r="AR385" s="23" t="s">
        <v>133</v>
      </c>
      <c r="AT385" s="23" t="s">
        <v>129</v>
      </c>
      <c r="AU385" s="23" t="s">
        <v>82</v>
      </c>
      <c r="AY385" s="23" t="s">
        <v>126</v>
      </c>
      <c r="BE385" s="185">
        <f>IF(N385="základní",J385,0)</f>
        <v>0</v>
      </c>
      <c r="BF385" s="185">
        <f>IF(N385="snížená",J385,0)</f>
        <v>0</v>
      </c>
      <c r="BG385" s="185">
        <f>IF(N385="zákl. přenesená",J385,0)</f>
        <v>0</v>
      </c>
      <c r="BH385" s="185">
        <f>IF(N385="sníž. přenesená",J385,0)</f>
        <v>0</v>
      </c>
      <c r="BI385" s="185">
        <f>IF(N385="nulová",J385,0)</f>
        <v>0</v>
      </c>
      <c r="BJ385" s="23" t="s">
        <v>24</v>
      </c>
      <c r="BK385" s="185">
        <f>ROUND(I385*H385,2)</f>
        <v>0</v>
      </c>
      <c r="BL385" s="23" t="s">
        <v>133</v>
      </c>
      <c r="BM385" s="23" t="s">
        <v>864</v>
      </c>
    </row>
    <row r="386" spans="2:65" s="1" customFormat="1" x14ac:dyDescent="0.3">
      <c r="B386" s="40"/>
      <c r="D386" s="186" t="s">
        <v>135</v>
      </c>
      <c r="F386" s="187" t="s">
        <v>865</v>
      </c>
      <c r="I386" s="188"/>
      <c r="L386" s="40"/>
      <c r="M386" s="189"/>
      <c r="N386" s="41"/>
      <c r="O386" s="41"/>
      <c r="P386" s="41"/>
      <c r="Q386" s="41"/>
      <c r="R386" s="41"/>
      <c r="S386" s="41"/>
      <c r="T386" s="69"/>
      <c r="AT386" s="23" t="s">
        <v>135</v>
      </c>
      <c r="AU386" s="23" t="s">
        <v>82</v>
      </c>
    </row>
    <row r="387" spans="2:65" s="12" customFormat="1" x14ac:dyDescent="0.3">
      <c r="B387" s="204"/>
      <c r="D387" s="186" t="s">
        <v>138</v>
      </c>
      <c r="E387" s="205" t="s">
        <v>5</v>
      </c>
      <c r="F387" s="206" t="s">
        <v>866</v>
      </c>
      <c r="H387" s="207" t="s">
        <v>5</v>
      </c>
      <c r="I387" s="208"/>
      <c r="L387" s="204"/>
      <c r="M387" s="209"/>
      <c r="N387" s="210"/>
      <c r="O387" s="210"/>
      <c r="P387" s="210"/>
      <c r="Q387" s="210"/>
      <c r="R387" s="210"/>
      <c r="S387" s="210"/>
      <c r="T387" s="211"/>
      <c r="AT387" s="207" t="s">
        <v>138</v>
      </c>
      <c r="AU387" s="207" t="s">
        <v>82</v>
      </c>
      <c r="AV387" s="12" t="s">
        <v>24</v>
      </c>
      <c r="AW387" s="12" t="s">
        <v>37</v>
      </c>
      <c r="AX387" s="12" t="s">
        <v>73</v>
      </c>
      <c r="AY387" s="207" t="s">
        <v>126</v>
      </c>
    </row>
    <row r="388" spans="2:65" s="11" customFormat="1" x14ac:dyDescent="0.3">
      <c r="B388" s="191"/>
      <c r="D388" s="192" t="s">
        <v>138</v>
      </c>
      <c r="E388" s="193" t="s">
        <v>5</v>
      </c>
      <c r="F388" s="194" t="s">
        <v>867</v>
      </c>
      <c r="H388" s="195">
        <v>485</v>
      </c>
      <c r="I388" s="196"/>
      <c r="L388" s="191"/>
      <c r="M388" s="197"/>
      <c r="N388" s="198"/>
      <c r="O388" s="198"/>
      <c r="P388" s="198"/>
      <c r="Q388" s="198"/>
      <c r="R388" s="198"/>
      <c r="S388" s="198"/>
      <c r="T388" s="199"/>
      <c r="AT388" s="200" t="s">
        <v>138</v>
      </c>
      <c r="AU388" s="200" t="s">
        <v>82</v>
      </c>
      <c r="AV388" s="11" t="s">
        <v>82</v>
      </c>
      <c r="AW388" s="11" t="s">
        <v>37</v>
      </c>
      <c r="AX388" s="11" t="s">
        <v>24</v>
      </c>
      <c r="AY388" s="200" t="s">
        <v>126</v>
      </c>
    </row>
    <row r="389" spans="2:65" s="1" customFormat="1" ht="22.5" customHeight="1" x14ac:dyDescent="0.3">
      <c r="B389" s="173"/>
      <c r="C389" s="174" t="s">
        <v>868</v>
      </c>
      <c r="D389" s="174" t="s">
        <v>129</v>
      </c>
      <c r="E389" s="175" t="s">
        <v>869</v>
      </c>
      <c r="F389" s="176" t="s">
        <v>870</v>
      </c>
      <c r="G389" s="177" t="s">
        <v>132</v>
      </c>
      <c r="H389" s="178">
        <v>253</v>
      </c>
      <c r="I389" s="179"/>
      <c r="J389" s="180">
        <f>ROUND(I389*H389,2)</f>
        <v>0</v>
      </c>
      <c r="K389" s="176" t="s">
        <v>198</v>
      </c>
      <c r="L389" s="40"/>
      <c r="M389" s="181" t="s">
        <v>5</v>
      </c>
      <c r="N389" s="182" t="s">
        <v>44</v>
      </c>
      <c r="O389" s="41"/>
      <c r="P389" s="183">
        <f>O389*H389</f>
        <v>0</v>
      </c>
      <c r="Q389" s="183">
        <v>4.0000000000000003E-5</v>
      </c>
      <c r="R389" s="183">
        <f>Q389*H389</f>
        <v>1.0120000000000001E-2</v>
      </c>
      <c r="S389" s="183">
        <v>0</v>
      </c>
      <c r="T389" s="184">
        <f>S389*H389</f>
        <v>0</v>
      </c>
      <c r="AR389" s="23" t="s">
        <v>133</v>
      </c>
      <c r="AT389" s="23" t="s">
        <v>129</v>
      </c>
      <c r="AU389" s="23" t="s">
        <v>82</v>
      </c>
      <c r="AY389" s="23" t="s">
        <v>126</v>
      </c>
      <c r="BE389" s="185">
        <f>IF(N389="základní",J389,0)</f>
        <v>0</v>
      </c>
      <c r="BF389" s="185">
        <f>IF(N389="snížená",J389,0)</f>
        <v>0</v>
      </c>
      <c r="BG389" s="185">
        <f>IF(N389="zákl. přenesená",J389,0)</f>
        <v>0</v>
      </c>
      <c r="BH389" s="185">
        <f>IF(N389="sníž. přenesená",J389,0)</f>
        <v>0</v>
      </c>
      <c r="BI389" s="185">
        <f>IF(N389="nulová",J389,0)</f>
        <v>0</v>
      </c>
      <c r="BJ389" s="23" t="s">
        <v>24</v>
      </c>
      <c r="BK389" s="185">
        <f>ROUND(I389*H389,2)</f>
        <v>0</v>
      </c>
      <c r="BL389" s="23" t="s">
        <v>133</v>
      </c>
      <c r="BM389" s="23" t="s">
        <v>871</v>
      </c>
    </row>
    <row r="390" spans="2:65" s="1" customFormat="1" ht="27" x14ac:dyDescent="0.3">
      <c r="B390" s="40"/>
      <c r="D390" s="186" t="s">
        <v>135</v>
      </c>
      <c r="F390" s="187" t="s">
        <v>872</v>
      </c>
      <c r="I390" s="188"/>
      <c r="L390" s="40"/>
      <c r="M390" s="189"/>
      <c r="N390" s="41"/>
      <c r="O390" s="41"/>
      <c r="P390" s="41"/>
      <c r="Q390" s="41"/>
      <c r="R390" s="41"/>
      <c r="S390" s="41"/>
      <c r="T390" s="69"/>
      <c r="AT390" s="23" t="s">
        <v>135</v>
      </c>
      <c r="AU390" s="23" t="s">
        <v>82</v>
      </c>
    </row>
    <row r="391" spans="2:65" s="12" customFormat="1" x14ac:dyDescent="0.3">
      <c r="B391" s="204"/>
      <c r="D391" s="186" t="s">
        <v>138</v>
      </c>
      <c r="E391" s="205" t="s">
        <v>5</v>
      </c>
      <c r="F391" s="206" t="s">
        <v>866</v>
      </c>
      <c r="H391" s="207" t="s">
        <v>5</v>
      </c>
      <c r="I391" s="208"/>
      <c r="L391" s="204"/>
      <c r="M391" s="209"/>
      <c r="N391" s="210"/>
      <c r="O391" s="210"/>
      <c r="P391" s="210"/>
      <c r="Q391" s="210"/>
      <c r="R391" s="210"/>
      <c r="S391" s="210"/>
      <c r="T391" s="211"/>
      <c r="AT391" s="207" t="s">
        <v>138</v>
      </c>
      <c r="AU391" s="207" t="s">
        <v>82</v>
      </c>
      <c r="AV391" s="12" t="s">
        <v>24</v>
      </c>
      <c r="AW391" s="12" t="s">
        <v>37</v>
      </c>
      <c r="AX391" s="12" t="s">
        <v>73</v>
      </c>
      <c r="AY391" s="207" t="s">
        <v>126</v>
      </c>
    </row>
    <row r="392" spans="2:65" s="11" customFormat="1" x14ac:dyDescent="0.3">
      <c r="B392" s="191"/>
      <c r="D392" s="192" t="s">
        <v>138</v>
      </c>
      <c r="E392" s="193" t="s">
        <v>5</v>
      </c>
      <c r="F392" s="194" t="s">
        <v>873</v>
      </c>
      <c r="H392" s="195">
        <v>253</v>
      </c>
      <c r="I392" s="196"/>
      <c r="L392" s="191"/>
      <c r="M392" s="197"/>
      <c r="N392" s="198"/>
      <c r="O392" s="198"/>
      <c r="P392" s="198"/>
      <c r="Q392" s="198"/>
      <c r="R392" s="198"/>
      <c r="S392" s="198"/>
      <c r="T392" s="199"/>
      <c r="AT392" s="200" t="s">
        <v>138</v>
      </c>
      <c r="AU392" s="200" t="s">
        <v>82</v>
      </c>
      <c r="AV392" s="11" t="s">
        <v>82</v>
      </c>
      <c r="AW392" s="11" t="s">
        <v>37</v>
      </c>
      <c r="AX392" s="11" t="s">
        <v>24</v>
      </c>
      <c r="AY392" s="200" t="s">
        <v>126</v>
      </c>
    </row>
    <row r="393" spans="2:65" s="1" customFormat="1" ht="22.5" customHeight="1" x14ac:dyDescent="0.3">
      <c r="B393" s="173"/>
      <c r="C393" s="174" t="s">
        <v>874</v>
      </c>
      <c r="D393" s="174" t="s">
        <v>129</v>
      </c>
      <c r="E393" s="175" t="s">
        <v>875</v>
      </c>
      <c r="F393" s="176" t="s">
        <v>876</v>
      </c>
      <c r="G393" s="177" t="s">
        <v>132</v>
      </c>
      <c r="H393" s="178">
        <v>1410</v>
      </c>
      <c r="I393" s="179"/>
      <c r="J393" s="180">
        <f>ROUND(I393*H393,2)</f>
        <v>0</v>
      </c>
      <c r="K393" s="176" t="s">
        <v>198</v>
      </c>
      <c r="L393" s="40"/>
      <c r="M393" s="181" t="s">
        <v>5</v>
      </c>
      <c r="N393" s="182" t="s">
        <v>44</v>
      </c>
      <c r="O393" s="41"/>
      <c r="P393" s="183">
        <f>O393*H393</f>
        <v>0</v>
      </c>
      <c r="Q393" s="183">
        <v>2.1000000000000001E-4</v>
      </c>
      <c r="R393" s="183">
        <f>Q393*H393</f>
        <v>0.29610000000000003</v>
      </c>
      <c r="S393" s="183">
        <v>0</v>
      </c>
      <c r="T393" s="184">
        <f>S393*H393</f>
        <v>0</v>
      </c>
      <c r="AR393" s="23" t="s">
        <v>133</v>
      </c>
      <c r="AT393" s="23" t="s">
        <v>129</v>
      </c>
      <c r="AU393" s="23" t="s">
        <v>82</v>
      </c>
      <c r="AY393" s="23" t="s">
        <v>126</v>
      </c>
      <c r="BE393" s="185">
        <f>IF(N393="základní",J393,0)</f>
        <v>0</v>
      </c>
      <c r="BF393" s="185">
        <f>IF(N393="snížená",J393,0)</f>
        <v>0</v>
      </c>
      <c r="BG393" s="185">
        <f>IF(N393="zákl. přenesená",J393,0)</f>
        <v>0</v>
      </c>
      <c r="BH393" s="185">
        <f>IF(N393="sníž. přenesená",J393,0)</f>
        <v>0</v>
      </c>
      <c r="BI393" s="185">
        <f>IF(N393="nulová",J393,0)</f>
        <v>0</v>
      </c>
      <c r="BJ393" s="23" t="s">
        <v>24</v>
      </c>
      <c r="BK393" s="185">
        <f>ROUND(I393*H393,2)</f>
        <v>0</v>
      </c>
      <c r="BL393" s="23" t="s">
        <v>133</v>
      </c>
      <c r="BM393" s="23" t="s">
        <v>877</v>
      </c>
    </row>
    <row r="394" spans="2:65" s="1" customFormat="1" x14ac:dyDescent="0.3">
      <c r="B394" s="40"/>
      <c r="D394" s="186" t="s">
        <v>135</v>
      </c>
      <c r="F394" s="187" t="s">
        <v>878</v>
      </c>
      <c r="I394" s="188"/>
      <c r="L394" s="40"/>
      <c r="M394" s="189"/>
      <c r="N394" s="41"/>
      <c r="O394" s="41"/>
      <c r="P394" s="41"/>
      <c r="Q394" s="41"/>
      <c r="R394" s="41"/>
      <c r="S394" s="41"/>
      <c r="T394" s="69"/>
      <c r="AT394" s="23" t="s">
        <v>135</v>
      </c>
      <c r="AU394" s="23" t="s">
        <v>82</v>
      </c>
    </row>
    <row r="395" spans="2:65" s="12" customFormat="1" x14ac:dyDescent="0.3">
      <c r="B395" s="204"/>
      <c r="D395" s="186" t="s">
        <v>138</v>
      </c>
      <c r="E395" s="205" t="s">
        <v>5</v>
      </c>
      <c r="F395" s="206" t="s">
        <v>866</v>
      </c>
      <c r="H395" s="207" t="s">
        <v>5</v>
      </c>
      <c r="I395" s="208"/>
      <c r="L395" s="204"/>
      <c r="M395" s="209"/>
      <c r="N395" s="210"/>
      <c r="O395" s="210"/>
      <c r="P395" s="210"/>
      <c r="Q395" s="210"/>
      <c r="R395" s="210"/>
      <c r="S395" s="210"/>
      <c r="T395" s="211"/>
      <c r="AT395" s="207" t="s">
        <v>138</v>
      </c>
      <c r="AU395" s="207" t="s">
        <v>82</v>
      </c>
      <c r="AV395" s="12" t="s">
        <v>24</v>
      </c>
      <c r="AW395" s="12" t="s">
        <v>37</v>
      </c>
      <c r="AX395" s="12" t="s">
        <v>73</v>
      </c>
      <c r="AY395" s="207" t="s">
        <v>126</v>
      </c>
    </row>
    <row r="396" spans="2:65" s="11" customFormat="1" x14ac:dyDescent="0.3">
      <c r="B396" s="191"/>
      <c r="D396" s="192" t="s">
        <v>138</v>
      </c>
      <c r="E396" s="193" t="s">
        <v>5</v>
      </c>
      <c r="F396" s="194" t="s">
        <v>879</v>
      </c>
      <c r="H396" s="195">
        <v>1410</v>
      </c>
      <c r="I396" s="196"/>
      <c r="L396" s="191"/>
      <c r="M396" s="197"/>
      <c r="N396" s="198"/>
      <c r="O396" s="198"/>
      <c r="P396" s="198"/>
      <c r="Q396" s="198"/>
      <c r="R396" s="198"/>
      <c r="S396" s="198"/>
      <c r="T396" s="199"/>
      <c r="AT396" s="200" t="s">
        <v>138</v>
      </c>
      <c r="AU396" s="200" t="s">
        <v>82</v>
      </c>
      <c r="AV396" s="11" t="s">
        <v>82</v>
      </c>
      <c r="AW396" s="11" t="s">
        <v>37</v>
      </c>
      <c r="AX396" s="11" t="s">
        <v>24</v>
      </c>
      <c r="AY396" s="200" t="s">
        <v>126</v>
      </c>
    </row>
    <row r="397" spans="2:65" s="1" customFormat="1" ht="22.5" customHeight="1" x14ac:dyDescent="0.3">
      <c r="B397" s="173"/>
      <c r="C397" s="174" t="s">
        <v>880</v>
      </c>
      <c r="D397" s="174" t="s">
        <v>129</v>
      </c>
      <c r="E397" s="175" t="s">
        <v>881</v>
      </c>
      <c r="F397" s="176" t="s">
        <v>882</v>
      </c>
      <c r="G397" s="177" t="s">
        <v>132</v>
      </c>
      <c r="H397" s="178">
        <v>485</v>
      </c>
      <c r="I397" s="179"/>
      <c r="J397" s="180">
        <f>ROUND(I397*H397,2)</f>
        <v>0</v>
      </c>
      <c r="K397" s="176" t="s">
        <v>198</v>
      </c>
      <c r="L397" s="40"/>
      <c r="M397" s="181" t="s">
        <v>5</v>
      </c>
      <c r="N397" s="182" t="s">
        <v>44</v>
      </c>
      <c r="O397" s="41"/>
      <c r="P397" s="183">
        <f>O397*H397</f>
        <v>0</v>
      </c>
      <c r="Q397" s="183">
        <v>3.3E-4</v>
      </c>
      <c r="R397" s="183">
        <f>Q397*H397</f>
        <v>0.16005</v>
      </c>
      <c r="S397" s="183">
        <v>0</v>
      </c>
      <c r="T397" s="184">
        <f>S397*H397</f>
        <v>0</v>
      </c>
      <c r="AR397" s="23" t="s">
        <v>133</v>
      </c>
      <c r="AT397" s="23" t="s">
        <v>129</v>
      </c>
      <c r="AU397" s="23" t="s">
        <v>82</v>
      </c>
      <c r="AY397" s="23" t="s">
        <v>126</v>
      </c>
      <c r="BE397" s="185">
        <f>IF(N397="základní",J397,0)</f>
        <v>0</v>
      </c>
      <c r="BF397" s="185">
        <f>IF(N397="snížená",J397,0)</f>
        <v>0</v>
      </c>
      <c r="BG397" s="185">
        <f>IF(N397="zákl. přenesená",J397,0)</f>
        <v>0</v>
      </c>
      <c r="BH397" s="185">
        <f>IF(N397="sníž. přenesená",J397,0)</f>
        <v>0</v>
      </c>
      <c r="BI397" s="185">
        <f>IF(N397="nulová",J397,0)</f>
        <v>0</v>
      </c>
      <c r="BJ397" s="23" t="s">
        <v>24</v>
      </c>
      <c r="BK397" s="185">
        <f>ROUND(I397*H397,2)</f>
        <v>0</v>
      </c>
      <c r="BL397" s="23" t="s">
        <v>133</v>
      </c>
      <c r="BM397" s="23" t="s">
        <v>883</v>
      </c>
    </row>
    <row r="398" spans="2:65" s="1" customFormat="1" ht="27" x14ac:dyDescent="0.3">
      <c r="B398" s="40"/>
      <c r="D398" s="186" t="s">
        <v>135</v>
      </c>
      <c r="F398" s="187" t="s">
        <v>884</v>
      </c>
      <c r="I398" s="188"/>
      <c r="L398" s="40"/>
      <c r="M398" s="189"/>
      <c r="N398" s="41"/>
      <c r="O398" s="41"/>
      <c r="P398" s="41"/>
      <c r="Q398" s="41"/>
      <c r="R398" s="41"/>
      <c r="S398" s="41"/>
      <c r="T398" s="69"/>
      <c r="AT398" s="23" t="s">
        <v>135</v>
      </c>
      <c r="AU398" s="23" t="s">
        <v>82</v>
      </c>
    </row>
    <row r="399" spans="2:65" s="11" customFormat="1" x14ac:dyDescent="0.3">
      <c r="B399" s="191"/>
      <c r="D399" s="192" t="s">
        <v>138</v>
      </c>
      <c r="E399" s="193" t="s">
        <v>5</v>
      </c>
      <c r="F399" s="194" t="s">
        <v>867</v>
      </c>
      <c r="H399" s="195">
        <v>485</v>
      </c>
      <c r="I399" s="196"/>
      <c r="L399" s="191"/>
      <c r="M399" s="197"/>
      <c r="N399" s="198"/>
      <c r="O399" s="198"/>
      <c r="P399" s="198"/>
      <c r="Q399" s="198"/>
      <c r="R399" s="198"/>
      <c r="S399" s="198"/>
      <c r="T399" s="199"/>
      <c r="AT399" s="200" t="s">
        <v>138</v>
      </c>
      <c r="AU399" s="200" t="s">
        <v>82</v>
      </c>
      <c r="AV399" s="11" t="s">
        <v>82</v>
      </c>
      <c r="AW399" s="11" t="s">
        <v>37</v>
      </c>
      <c r="AX399" s="11" t="s">
        <v>24</v>
      </c>
      <c r="AY399" s="200" t="s">
        <v>126</v>
      </c>
    </row>
    <row r="400" spans="2:65" s="1" customFormat="1" ht="22.5" customHeight="1" x14ac:dyDescent="0.3">
      <c r="B400" s="173"/>
      <c r="C400" s="174" t="s">
        <v>885</v>
      </c>
      <c r="D400" s="174" t="s">
        <v>129</v>
      </c>
      <c r="E400" s="175" t="s">
        <v>886</v>
      </c>
      <c r="F400" s="176" t="s">
        <v>887</v>
      </c>
      <c r="G400" s="177" t="s">
        <v>132</v>
      </c>
      <c r="H400" s="178">
        <v>253</v>
      </c>
      <c r="I400" s="179"/>
      <c r="J400" s="180">
        <f>ROUND(I400*H400,2)</f>
        <v>0</v>
      </c>
      <c r="K400" s="176" t="s">
        <v>198</v>
      </c>
      <c r="L400" s="40"/>
      <c r="M400" s="181" t="s">
        <v>5</v>
      </c>
      <c r="N400" s="182" t="s">
        <v>44</v>
      </c>
      <c r="O400" s="41"/>
      <c r="P400" s="183">
        <f>O400*H400</f>
        <v>0</v>
      </c>
      <c r="Q400" s="183">
        <v>1.1E-4</v>
      </c>
      <c r="R400" s="183">
        <f>Q400*H400</f>
        <v>2.7830000000000001E-2</v>
      </c>
      <c r="S400" s="183">
        <v>0</v>
      </c>
      <c r="T400" s="184">
        <f>S400*H400</f>
        <v>0</v>
      </c>
      <c r="AR400" s="23" t="s">
        <v>133</v>
      </c>
      <c r="AT400" s="23" t="s">
        <v>129</v>
      </c>
      <c r="AU400" s="23" t="s">
        <v>82</v>
      </c>
      <c r="AY400" s="23" t="s">
        <v>126</v>
      </c>
      <c r="BE400" s="185">
        <f>IF(N400="základní",J400,0)</f>
        <v>0</v>
      </c>
      <c r="BF400" s="185">
        <f>IF(N400="snížená",J400,0)</f>
        <v>0</v>
      </c>
      <c r="BG400" s="185">
        <f>IF(N400="zákl. přenesená",J400,0)</f>
        <v>0</v>
      </c>
      <c r="BH400" s="185">
        <f>IF(N400="sníž. přenesená",J400,0)</f>
        <v>0</v>
      </c>
      <c r="BI400" s="185">
        <f>IF(N400="nulová",J400,0)</f>
        <v>0</v>
      </c>
      <c r="BJ400" s="23" t="s">
        <v>24</v>
      </c>
      <c r="BK400" s="185">
        <f>ROUND(I400*H400,2)</f>
        <v>0</v>
      </c>
      <c r="BL400" s="23" t="s">
        <v>133</v>
      </c>
      <c r="BM400" s="23" t="s">
        <v>888</v>
      </c>
    </row>
    <row r="401" spans="2:65" s="1" customFormat="1" ht="27" x14ac:dyDescent="0.3">
      <c r="B401" s="40"/>
      <c r="D401" s="186" t="s">
        <v>135</v>
      </c>
      <c r="F401" s="187" t="s">
        <v>889</v>
      </c>
      <c r="I401" s="188"/>
      <c r="L401" s="40"/>
      <c r="M401" s="189"/>
      <c r="N401" s="41"/>
      <c r="O401" s="41"/>
      <c r="P401" s="41"/>
      <c r="Q401" s="41"/>
      <c r="R401" s="41"/>
      <c r="S401" s="41"/>
      <c r="T401" s="69"/>
      <c r="AT401" s="23" t="s">
        <v>135</v>
      </c>
      <c r="AU401" s="23" t="s">
        <v>82</v>
      </c>
    </row>
    <row r="402" spans="2:65" s="11" customFormat="1" x14ac:dyDescent="0.3">
      <c r="B402" s="191"/>
      <c r="D402" s="192" t="s">
        <v>138</v>
      </c>
      <c r="E402" s="193" t="s">
        <v>5</v>
      </c>
      <c r="F402" s="194" t="s">
        <v>873</v>
      </c>
      <c r="H402" s="195">
        <v>253</v>
      </c>
      <c r="I402" s="196"/>
      <c r="L402" s="191"/>
      <c r="M402" s="197"/>
      <c r="N402" s="198"/>
      <c r="O402" s="198"/>
      <c r="P402" s="198"/>
      <c r="Q402" s="198"/>
      <c r="R402" s="198"/>
      <c r="S402" s="198"/>
      <c r="T402" s="199"/>
      <c r="AT402" s="200" t="s">
        <v>138</v>
      </c>
      <c r="AU402" s="200" t="s">
        <v>82</v>
      </c>
      <c r="AV402" s="11" t="s">
        <v>82</v>
      </c>
      <c r="AW402" s="11" t="s">
        <v>37</v>
      </c>
      <c r="AX402" s="11" t="s">
        <v>24</v>
      </c>
      <c r="AY402" s="200" t="s">
        <v>126</v>
      </c>
    </row>
    <row r="403" spans="2:65" s="1" customFormat="1" ht="22.5" customHeight="1" x14ac:dyDescent="0.3">
      <c r="B403" s="173"/>
      <c r="C403" s="174" t="s">
        <v>890</v>
      </c>
      <c r="D403" s="174" t="s">
        <v>129</v>
      </c>
      <c r="E403" s="175" t="s">
        <v>891</v>
      </c>
      <c r="F403" s="176" t="s">
        <v>892</v>
      </c>
      <c r="G403" s="177" t="s">
        <v>132</v>
      </c>
      <c r="H403" s="178">
        <v>1410</v>
      </c>
      <c r="I403" s="179"/>
      <c r="J403" s="180">
        <f>ROUND(I403*H403,2)</f>
        <v>0</v>
      </c>
      <c r="K403" s="176" t="s">
        <v>198</v>
      </c>
      <c r="L403" s="40"/>
      <c r="M403" s="181" t="s">
        <v>5</v>
      </c>
      <c r="N403" s="182" t="s">
        <v>44</v>
      </c>
      <c r="O403" s="41"/>
      <c r="P403" s="183">
        <f>O403*H403</f>
        <v>0</v>
      </c>
      <c r="Q403" s="183">
        <v>6.4999999999999997E-4</v>
      </c>
      <c r="R403" s="183">
        <f>Q403*H403</f>
        <v>0.91649999999999998</v>
      </c>
      <c r="S403" s="183">
        <v>0</v>
      </c>
      <c r="T403" s="184">
        <f>S403*H403</f>
        <v>0</v>
      </c>
      <c r="AR403" s="23" t="s">
        <v>133</v>
      </c>
      <c r="AT403" s="23" t="s">
        <v>129</v>
      </c>
      <c r="AU403" s="23" t="s">
        <v>82</v>
      </c>
      <c r="AY403" s="23" t="s">
        <v>126</v>
      </c>
      <c r="BE403" s="185">
        <f>IF(N403="základní",J403,0)</f>
        <v>0</v>
      </c>
      <c r="BF403" s="185">
        <f>IF(N403="snížená",J403,0)</f>
        <v>0</v>
      </c>
      <c r="BG403" s="185">
        <f>IF(N403="zákl. přenesená",J403,0)</f>
        <v>0</v>
      </c>
      <c r="BH403" s="185">
        <f>IF(N403="sníž. přenesená",J403,0)</f>
        <v>0</v>
      </c>
      <c r="BI403" s="185">
        <f>IF(N403="nulová",J403,0)</f>
        <v>0</v>
      </c>
      <c r="BJ403" s="23" t="s">
        <v>24</v>
      </c>
      <c r="BK403" s="185">
        <f>ROUND(I403*H403,2)</f>
        <v>0</v>
      </c>
      <c r="BL403" s="23" t="s">
        <v>133</v>
      </c>
      <c r="BM403" s="23" t="s">
        <v>893</v>
      </c>
    </row>
    <row r="404" spans="2:65" s="1" customFormat="1" ht="27" x14ac:dyDescent="0.3">
      <c r="B404" s="40"/>
      <c r="D404" s="186" t="s">
        <v>135</v>
      </c>
      <c r="F404" s="187" t="s">
        <v>894</v>
      </c>
      <c r="I404" s="188"/>
      <c r="L404" s="40"/>
      <c r="M404" s="189"/>
      <c r="N404" s="41"/>
      <c r="O404" s="41"/>
      <c r="P404" s="41"/>
      <c r="Q404" s="41"/>
      <c r="R404" s="41"/>
      <c r="S404" s="41"/>
      <c r="T404" s="69"/>
      <c r="AT404" s="23" t="s">
        <v>135</v>
      </c>
      <c r="AU404" s="23" t="s">
        <v>82</v>
      </c>
    </row>
    <row r="405" spans="2:65" s="11" customFormat="1" x14ac:dyDescent="0.3">
      <c r="B405" s="191"/>
      <c r="D405" s="192" t="s">
        <v>138</v>
      </c>
      <c r="E405" s="193" t="s">
        <v>5</v>
      </c>
      <c r="F405" s="194" t="s">
        <v>879</v>
      </c>
      <c r="H405" s="195">
        <v>1410</v>
      </c>
      <c r="I405" s="196"/>
      <c r="L405" s="191"/>
      <c r="M405" s="197"/>
      <c r="N405" s="198"/>
      <c r="O405" s="198"/>
      <c r="P405" s="198"/>
      <c r="Q405" s="198"/>
      <c r="R405" s="198"/>
      <c r="S405" s="198"/>
      <c r="T405" s="199"/>
      <c r="AT405" s="200" t="s">
        <v>138</v>
      </c>
      <c r="AU405" s="200" t="s">
        <v>82</v>
      </c>
      <c r="AV405" s="11" t="s">
        <v>82</v>
      </c>
      <c r="AW405" s="11" t="s">
        <v>37</v>
      </c>
      <c r="AX405" s="11" t="s">
        <v>24</v>
      </c>
      <c r="AY405" s="200" t="s">
        <v>126</v>
      </c>
    </row>
    <row r="406" spans="2:65" s="1" customFormat="1" ht="31.5" customHeight="1" x14ac:dyDescent="0.3">
      <c r="B406" s="173"/>
      <c r="C406" s="174" t="s">
        <v>30</v>
      </c>
      <c r="D406" s="174" t="s">
        <v>129</v>
      </c>
      <c r="E406" s="175" t="s">
        <v>895</v>
      </c>
      <c r="F406" s="176" t="s">
        <v>896</v>
      </c>
      <c r="G406" s="177" t="s">
        <v>132</v>
      </c>
      <c r="H406" s="178">
        <v>705</v>
      </c>
      <c r="I406" s="179"/>
      <c r="J406" s="180">
        <f>ROUND(I406*H406,2)</f>
        <v>0</v>
      </c>
      <c r="K406" s="176" t="s">
        <v>198</v>
      </c>
      <c r="L406" s="40"/>
      <c r="M406" s="181" t="s">
        <v>5</v>
      </c>
      <c r="N406" s="182" t="s">
        <v>44</v>
      </c>
      <c r="O406" s="41"/>
      <c r="P406" s="183">
        <f>O406*H406</f>
        <v>0</v>
      </c>
      <c r="Q406" s="183">
        <v>0.14215</v>
      </c>
      <c r="R406" s="183">
        <f>Q406*H406</f>
        <v>100.21575</v>
      </c>
      <c r="S406" s="183">
        <v>0</v>
      </c>
      <c r="T406" s="184">
        <f>S406*H406</f>
        <v>0</v>
      </c>
      <c r="AR406" s="23" t="s">
        <v>133</v>
      </c>
      <c r="AT406" s="23" t="s">
        <v>129</v>
      </c>
      <c r="AU406" s="23" t="s">
        <v>82</v>
      </c>
      <c r="AY406" s="23" t="s">
        <v>126</v>
      </c>
      <c r="BE406" s="185">
        <f>IF(N406="základní",J406,0)</f>
        <v>0</v>
      </c>
      <c r="BF406" s="185">
        <f>IF(N406="snížená",J406,0)</f>
        <v>0</v>
      </c>
      <c r="BG406" s="185">
        <f>IF(N406="zákl. přenesená",J406,0)</f>
        <v>0</v>
      </c>
      <c r="BH406" s="185">
        <f>IF(N406="sníž. přenesená",J406,0)</f>
        <v>0</v>
      </c>
      <c r="BI406" s="185">
        <f>IF(N406="nulová",J406,0)</f>
        <v>0</v>
      </c>
      <c r="BJ406" s="23" t="s">
        <v>24</v>
      </c>
      <c r="BK406" s="185">
        <f>ROUND(I406*H406,2)</f>
        <v>0</v>
      </c>
      <c r="BL406" s="23" t="s">
        <v>133</v>
      </c>
      <c r="BM406" s="23" t="s">
        <v>897</v>
      </c>
    </row>
    <row r="407" spans="2:65" s="1" customFormat="1" ht="40.5" x14ac:dyDescent="0.3">
      <c r="B407" s="40"/>
      <c r="D407" s="186" t="s">
        <v>135</v>
      </c>
      <c r="F407" s="187" t="s">
        <v>898</v>
      </c>
      <c r="I407" s="188"/>
      <c r="L407" s="40"/>
      <c r="M407" s="189"/>
      <c r="N407" s="41"/>
      <c r="O407" s="41"/>
      <c r="P407" s="41"/>
      <c r="Q407" s="41"/>
      <c r="R407" s="41"/>
      <c r="S407" s="41"/>
      <c r="T407" s="69"/>
      <c r="AT407" s="23" t="s">
        <v>135</v>
      </c>
      <c r="AU407" s="23" t="s">
        <v>82</v>
      </c>
    </row>
    <row r="408" spans="2:65" s="11" customFormat="1" x14ac:dyDescent="0.3">
      <c r="B408" s="191"/>
      <c r="D408" s="192" t="s">
        <v>138</v>
      </c>
      <c r="E408" s="193" t="s">
        <v>5</v>
      </c>
      <c r="F408" s="194" t="s">
        <v>899</v>
      </c>
      <c r="H408" s="195">
        <v>705</v>
      </c>
      <c r="I408" s="196"/>
      <c r="L408" s="191"/>
      <c r="M408" s="197"/>
      <c r="N408" s="198"/>
      <c r="O408" s="198"/>
      <c r="P408" s="198"/>
      <c r="Q408" s="198"/>
      <c r="R408" s="198"/>
      <c r="S408" s="198"/>
      <c r="T408" s="199"/>
      <c r="AT408" s="200" t="s">
        <v>138</v>
      </c>
      <c r="AU408" s="200" t="s">
        <v>82</v>
      </c>
      <c r="AV408" s="11" t="s">
        <v>82</v>
      </c>
      <c r="AW408" s="11" t="s">
        <v>37</v>
      </c>
      <c r="AX408" s="11" t="s">
        <v>24</v>
      </c>
      <c r="AY408" s="200" t="s">
        <v>126</v>
      </c>
    </row>
    <row r="409" spans="2:65" s="1" customFormat="1" ht="22.5" customHeight="1" x14ac:dyDescent="0.3">
      <c r="B409" s="173"/>
      <c r="C409" s="216" t="s">
        <v>900</v>
      </c>
      <c r="D409" s="216" t="s">
        <v>349</v>
      </c>
      <c r="E409" s="217" t="s">
        <v>901</v>
      </c>
      <c r="F409" s="218" t="s">
        <v>902</v>
      </c>
      <c r="G409" s="219" t="s">
        <v>184</v>
      </c>
      <c r="H409" s="220">
        <v>2848.2</v>
      </c>
      <c r="I409" s="221"/>
      <c r="J409" s="222">
        <f>ROUND(I409*H409,2)</f>
        <v>0</v>
      </c>
      <c r="K409" s="218" t="s">
        <v>198</v>
      </c>
      <c r="L409" s="223"/>
      <c r="M409" s="224" t="s">
        <v>5</v>
      </c>
      <c r="N409" s="225" t="s">
        <v>44</v>
      </c>
      <c r="O409" s="41"/>
      <c r="P409" s="183">
        <f>O409*H409</f>
        <v>0</v>
      </c>
      <c r="Q409" s="183">
        <v>2.9000000000000001E-2</v>
      </c>
      <c r="R409" s="183">
        <f>Q409*H409</f>
        <v>82.597799999999992</v>
      </c>
      <c r="S409" s="183">
        <v>0</v>
      </c>
      <c r="T409" s="184">
        <f>S409*H409</f>
        <v>0</v>
      </c>
      <c r="AR409" s="23" t="s">
        <v>171</v>
      </c>
      <c r="AT409" s="23" t="s">
        <v>349</v>
      </c>
      <c r="AU409" s="23" t="s">
        <v>82</v>
      </c>
      <c r="AY409" s="23" t="s">
        <v>126</v>
      </c>
      <c r="BE409" s="185">
        <f>IF(N409="základní",J409,0)</f>
        <v>0</v>
      </c>
      <c r="BF409" s="185">
        <f>IF(N409="snížená",J409,0)</f>
        <v>0</v>
      </c>
      <c r="BG409" s="185">
        <f>IF(N409="zákl. přenesená",J409,0)</f>
        <v>0</v>
      </c>
      <c r="BH409" s="185">
        <f>IF(N409="sníž. přenesená",J409,0)</f>
        <v>0</v>
      </c>
      <c r="BI409" s="185">
        <f>IF(N409="nulová",J409,0)</f>
        <v>0</v>
      </c>
      <c r="BJ409" s="23" t="s">
        <v>24</v>
      </c>
      <c r="BK409" s="185">
        <f>ROUND(I409*H409,2)</f>
        <v>0</v>
      </c>
      <c r="BL409" s="23" t="s">
        <v>133</v>
      </c>
      <c r="BM409" s="23" t="s">
        <v>903</v>
      </c>
    </row>
    <row r="410" spans="2:65" s="1" customFormat="1" x14ac:dyDescent="0.3">
      <c r="B410" s="40"/>
      <c r="D410" s="186" t="s">
        <v>135</v>
      </c>
      <c r="F410" s="187" t="s">
        <v>904</v>
      </c>
      <c r="I410" s="188"/>
      <c r="L410" s="40"/>
      <c r="M410" s="189"/>
      <c r="N410" s="41"/>
      <c r="O410" s="41"/>
      <c r="P410" s="41"/>
      <c r="Q410" s="41"/>
      <c r="R410" s="41"/>
      <c r="S410" s="41"/>
      <c r="T410" s="69"/>
      <c r="AT410" s="23" t="s">
        <v>135</v>
      </c>
      <c r="AU410" s="23" t="s">
        <v>82</v>
      </c>
    </row>
    <row r="411" spans="2:65" s="11" customFormat="1" x14ac:dyDescent="0.3">
      <c r="B411" s="191"/>
      <c r="D411" s="192" t="s">
        <v>138</v>
      </c>
      <c r="E411" s="193" t="s">
        <v>5</v>
      </c>
      <c r="F411" s="194" t="s">
        <v>905</v>
      </c>
      <c r="H411" s="195">
        <v>2848.2</v>
      </c>
      <c r="I411" s="196"/>
      <c r="L411" s="191"/>
      <c r="M411" s="197"/>
      <c r="N411" s="198"/>
      <c r="O411" s="198"/>
      <c r="P411" s="198"/>
      <c r="Q411" s="198"/>
      <c r="R411" s="198"/>
      <c r="S411" s="198"/>
      <c r="T411" s="199"/>
      <c r="AT411" s="200" t="s">
        <v>138</v>
      </c>
      <c r="AU411" s="200" t="s">
        <v>82</v>
      </c>
      <c r="AV411" s="11" t="s">
        <v>82</v>
      </c>
      <c r="AW411" s="11" t="s">
        <v>37</v>
      </c>
      <c r="AX411" s="11" t="s">
        <v>24</v>
      </c>
      <c r="AY411" s="200" t="s">
        <v>126</v>
      </c>
    </row>
    <row r="412" spans="2:65" s="1" customFormat="1" ht="22.5" customHeight="1" x14ac:dyDescent="0.3">
      <c r="B412" s="173"/>
      <c r="C412" s="174" t="s">
        <v>906</v>
      </c>
      <c r="D412" s="174" t="s">
        <v>129</v>
      </c>
      <c r="E412" s="175" t="s">
        <v>907</v>
      </c>
      <c r="F412" s="176" t="s">
        <v>908</v>
      </c>
      <c r="G412" s="177" t="s">
        <v>132</v>
      </c>
      <c r="H412" s="178">
        <v>2148</v>
      </c>
      <c r="I412" s="179"/>
      <c r="J412" s="180">
        <f>ROUND(I412*H412,2)</f>
        <v>0</v>
      </c>
      <c r="K412" s="176" t="s">
        <v>198</v>
      </c>
      <c r="L412" s="40"/>
      <c r="M412" s="181" t="s">
        <v>5</v>
      </c>
      <c r="N412" s="182" t="s">
        <v>44</v>
      </c>
      <c r="O412" s="41"/>
      <c r="P412" s="183">
        <f>O412*H412</f>
        <v>0</v>
      </c>
      <c r="Q412" s="183">
        <v>0</v>
      </c>
      <c r="R412" s="183">
        <f>Q412*H412</f>
        <v>0</v>
      </c>
      <c r="S412" s="183">
        <v>0</v>
      </c>
      <c r="T412" s="184">
        <f>S412*H412</f>
        <v>0</v>
      </c>
      <c r="AR412" s="23" t="s">
        <v>133</v>
      </c>
      <c r="AT412" s="23" t="s">
        <v>129</v>
      </c>
      <c r="AU412" s="23" t="s">
        <v>82</v>
      </c>
      <c r="AY412" s="23" t="s">
        <v>126</v>
      </c>
      <c r="BE412" s="185">
        <f>IF(N412="základní",J412,0)</f>
        <v>0</v>
      </c>
      <c r="BF412" s="185">
        <f>IF(N412="snížená",J412,0)</f>
        <v>0</v>
      </c>
      <c r="BG412" s="185">
        <f>IF(N412="zákl. přenesená",J412,0)</f>
        <v>0</v>
      </c>
      <c r="BH412" s="185">
        <f>IF(N412="sníž. přenesená",J412,0)</f>
        <v>0</v>
      </c>
      <c r="BI412" s="185">
        <f>IF(N412="nulová",J412,0)</f>
        <v>0</v>
      </c>
      <c r="BJ412" s="23" t="s">
        <v>24</v>
      </c>
      <c r="BK412" s="185">
        <f>ROUND(I412*H412,2)</f>
        <v>0</v>
      </c>
      <c r="BL412" s="23" t="s">
        <v>133</v>
      </c>
      <c r="BM412" s="23" t="s">
        <v>909</v>
      </c>
    </row>
    <row r="413" spans="2:65" s="1" customFormat="1" ht="27" x14ac:dyDescent="0.3">
      <c r="B413" s="40"/>
      <c r="D413" s="186" t="s">
        <v>135</v>
      </c>
      <c r="F413" s="187" t="s">
        <v>910</v>
      </c>
      <c r="I413" s="188"/>
      <c r="L413" s="40"/>
      <c r="M413" s="189"/>
      <c r="N413" s="41"/>
      <c r="O413" s="41"/>
      <c r="P413" s="41"/>
      <c r="Q413" s="41"/>
      <c r="R413" s="41"/>
      <c r="S413" s="41"/>
      <c r="T413" s="69"/>
      <c r="AT413" s="23" t="s">
        <v>135</v>
      </c>
      <c r="AU413" s="23" t="s">
        <v>82</v>
      </c>
    </row>
    <row r="414" spans="2:65" s="11" customFormat="1" x14ac:dyDescent="0.3">
      <c r="B414" s="191"/>
      <c r="D414" s="186" t="s">
        <v>138</v>
      </c>
      <c r="E414" s="200" t="s">
        <v>5</v>
      </c>
      <c r="F414" s="202" t="s">
        <v>867</v>
      </c>
      <c r="H414" s="203">
        <v>485</v>
      </c>
      <c r="I414" s="196"/>
      <c r="L414" s="191"/>
      <c r="M414" s="197"/>
      <c r="N414" s="198"/>
      <c r="O414" s="198"/>
      <c r="P414" s="198"/>
      <c r="Q414" s="198"/>
      <c r="R414" s="198"/>
      <c r="S414" s="198"/>
      <c r="T414" s="199"/>
      <c r="AT414" s="200" t="s">
        <v>138</v>
      </c>
      <c r="AU414" s="200" t="s">
        <v>82</v>
      </c>
      <c r="AV414" s="11" t="s">
        <v>82</v>
      </c>
      <c r="AW414" s="11" t="s">
        <v>37</v>
      </c>
      <c r="AX414" s="11" t="s">
        <v>73</v>
      </c>
      <c r="AY414" s="200" t="s">
        <v>126</v>
      </c>
    </row>
    <row r="415" spans="2:65" s="11" customFormat="1" x14ac:dyDescent="0.3">
      <c r="B415" s="191"/>
      <c r="D415" s="186" t="s">
        <v>138</v>
      </c>
      <c r="E415" s="200" t="s">
        <v>5</v>
      </c>
      <c r="F415" s="202" t="s">
        <v>879</v>
      </c>
      <c r="H415" s="203">
        <v>1410</v>
      </c>
      <c r="I415" s="196"/>
      <c r="L415" s="191"/>
      <c r="M415" s="197"/>
      <c r="N415" s="198"/>
      <c r="O415" s="198"/>
      <c r="P415" s="198"/>
      <c r="Q415" s="198"/>
      <c r="R415" s="198"/>
      <c r="S415" s="198"/>
      <c r="T415" s="199"/>
      <c r="AT415" s="200" t="s">
        <v>138</v>
      </c>
      <c r="AU415" s="200" t="s">
        <v>82</v>
      </c>
      <c r="AV415" s="11" t="s">
        <v>82</v>
      </c>
      <c r="AW415" s="11" t="s">
        <v>37</v>
      </c>
      <c r="AX415" s="11" t="s">
        <v>73</v>
      </c>
      <c r="AY415" s="200" t="s">
        <v>126</v>
      </c>
    </row>
    <row r="416" spans="2:65" s="11" customFormat="1" x14ac:dyDescent="0.3">
      <c r="B416" s="191"/>
      <c r="D416" s="186" t="s">
        <v>138</v>
      </c>
      <c r="E416" s="200" t="s">
        <v>5</v>
      </c>
      <c r="F416" s="202" t="s">
        <v>873</v>
      </c>
      <c r="H416" s="203">
        <v>253</v>
      </c>
      <c r="I416" s="196"/>
      <c r="L416" s="191"/>
      <c r="M416" s="197"/>
      <c r="N416" s="198"/>
      <c r="O416" s="198"/>
      <c r="P416" s="198"/>
      <c r="Q416" s="198"/>
      <c r="R416" s="198"/>
      <c r="S416" s="198"/>
      <c r="T416" s="199"/>
      <c r="AT416" s="200" t="s">
        <v>138</v>
      </c>
      <c r="AU416" s="200" t="s">
        <v>82</v>
      </c>
      <c r="AV416" s="11" t="s">
        <v>82</v>
      </c>
      <c r="AW416" s="11" t="s">
        <v>37</v>
      </c>
      <c r="AX416" s="11" t="s">
        <v>73</v>
      </c>
      <c r="AY416" s="200" t="s">
        <v>126</v>
      </c>
    </row>
    <row r="417" spans="2:65" s="13" customFormat="1" x14ac:dyDescent="0.3">
      <c r="B417" s="226"/>
      <c r="D417" s="192" t="s">
        <v>138</v>
      </c>
      <c r="E417" s="227" t="s">
        <v>5</v>
      </c>
      <c r="F417" s="228" t="s">
        <v>383</v>
      </c>
      <c r="H417" s="229">
        <v>2148</v>
      </c>
      <c r="I417" s="230"/>
      <c r="L417" s="226"/>
      <c r="M417" s="231"/>
      <c r="N417" s="232"/>
      <c r="O417" s="232"/>
      <c r="P417" s="232"/>
      <c r="Q417" s="232"/>
      <c r="R417" s="232"/>
      <c r="S417" s="232"/>
      <c r="T417" s="233"/>
      <c r="AT417" s="234" t="s">
        <v>138</v>
      </c>
      <c r="AU417" s="234" t="s">
        <v>82</v>
      </c>
      <c r="AV417" s="13" t="s">
        <v>133</v>
      </c>
      <c r="AW417" s="13" t="s">
        <v>37</v>
      </c>
      <c r="AX417" s="13" t="s">
        <v>24</v>
      </c>
      <c r="AY417" s="234" t="s">
        <v>126</v>
      </c>
    </row>
    <row r="418" spans="2:65" s="1" customFormat="1" ht="31.5" customHeight="1" x14ac:dyDescent="0.3">
      <c r="B418" s="173"/>
      <c r="C418" s="174" t="s">
        <v>911</v>
      </c>
      <c r="D418" s="174" t="s">
        <v>129</v>
      </c>
      <c r="E418" s="175" t="s">
        <v>912</v>
      </c>
      <c r="F418" s="176" t="s">
        <v>913</v>
      </c>
      <c r="G418" s="177" t="s">
        <v>132</v>
      </c>
      <c r="H418" s="178">
        <v>705</v>
      </c>
      <c r="I418" s="179"/>
      <c r="J418" s="180">
        <f>ROUND(I418*H418,2)</f>
        <v>0</v>
      </c>
      <c r="K418" s="176" t="s">
        <v>198</v>
      </c>
      <c r="L418" s="40"/>
      <c r="M418" s="181" t="s">
        <v>5</v>
      </c>
      <c r="N418" s="182" t="s">
        <v>44</v>
      </c>
      <c r="O418" s="41"/>
      <c r="P418" s="183">
        <f>O418*H418</f>
        <v>0</v>
      </c>
      <c r="Q418" s="183">
        <v>0.15540000000000001</v>
      </c>
      <c r="R418" s="183">
        <f>Q418*H418</f>
        <v>109.557</v>
      </c>
      <c r="S418" s="183">
        <v>0</v>
      </c>
      <c r="T418" s="184">
        <f>S418*H418</f>
        <v>0</v>
      </c>
      <c r="AR418" s="23" t="s">
        <v>133</v>
      </c>
      <c r="AT418" s="23" t="s">
        <v>129</v>
      </c>
      <c r="AU418" s="23" t="s">
        <v>82</v>
      </c>
      <c r="AY418" s="23" t="s">
        <v>126</v>
      </c>
      <c r="BE418" s="185">
        <f>IF(N418="základní",J418,0)</f>
        <v>0</v>
      </c>
      <c r="BF418" s="185">
        <f>IF(N418="snížená",J418,0)</f>
        <v>0</v>
      </c>
      <c r="BG418" s="185">
        <f>IF(N418="zákl. přenesená",J418,0)</f>
        <v>0</v>
      </c>
      <c r="BH418" s="185">
        <f>IF(N418="sníž. přenesená",J418,0)</f>
        <v>0</v>
      </c>
      <c r="BI418" s="185">
        <f>IF(N418="nulová",J418,0)</f>
        <v>0</v>
      </c>
      <c r="BJ418" s="23" t="s">
        <v>24</v>
      </c>
      <c r="BK418" s="185">
        <f>ROUND(I418*H418,2)</f>
        <v>0</v>
      </c>
      <c r="BL418" s="23" t="s">
        <v>133</v>
      </c>
      <c r="BM418" s="23" t="s">
        <v>914</v>
      </c>
    </row>
    <row r="419" spans="2:65" s="1" customFormat="1" ht="40.5" x14ac:dyDescent="0.3">
      <c r="B419" s="40"/>
      <c r="D419" s="186" t="s">
        <v>135</v>
      </c>
      <c r="F419" s="187" t="s">
        <v>915</v>
      </c>
      <c r="I419" s="188"/>
      <c r="L419" s="40"/>
      <c r="M419" s="189"/>
      <c r="N419" s="41"/>
      <c r="O419" s="41"/>
      <c r="P419" s="41"/>
      <c r="Q419" s="41"/>
      <c r="R419" s="41"/>
      <c r="S419" s="41"/>
      <c r="T419" s="69"/>
      <c r="AT419" s="23" t="s">
        <v>135</v>
      </c>
      <c r="AU419" s="23" t="s">
        <v>82</v>
      </c>
    </row>
    <row r="420" spans="2:65" s="12" customFormat="1" x14ac:dyDescent="0.3">
      <c r="B420" s="204"/>
      <c r="D420" s="186" t="s">
        <v>138</v>
      </c>
      <c r="E420" s="205" t="s">
        <v>5</v>
      </c>
      <c r="F420" s="206" t="s">
        <v>916</v>
      </c>
      <c r="H420" s="207" t="s">
        <v>5</v>
      </c>
      <c r="I420" s="208"/>
      <c r="L420" s="204"/>
      <c r="M420" s="209"/>
      <c r="N420" s="210"/>
      <c r="O420" s="210"/>
      <c r="P420" s="210"/>
      <c r="Q420" s="210"/>
      <c r="R420" s="210"/>
      <c r="S420" s="210"/>
      <c r="T420" s="211"/>
      <c r="AT420" s="207" t="s">
        <v>138</v>
      </c>
      <c r="AU420" s="207" t="s">
        <v>82</v>
      </c>
      <c r="AV420" s="12" t="s">
        <v>24</v>
      </c>
      <c r="AW420" s="12" t="s">
        <v>37</v>
      </c>
      <c r="AX420" s="12" t="s">
        <v>73</v>
      </c>
      <c r="AY420" s="207" t="s">
        <v>126</v>
      </c>
    </row>
    <row r="421" spans="2:65" s="11" customFormat="1" x14ac:dyDescent="0.3">
      <c r="B421" s="191"/>
      <c r="D421" s="186" t="s">
        <v>138</v>
      </c>
      <c r="E421" s="200" t="s">
        <v>5</v>
      </c>
      <c r="F421" s="202" t="s">
        <v>917</v>
      </c>
      <c r="H421" s="203">
        <v>55</v>
      </c>
      <c r="I421" s="196"/>
      <c r="L421" s="191"/>
      <c r="M421" s="197"/>
      <c r="N421" s="198"/>
      <c r="O421" s="198"/>
      <c r="P421" s="198"/>
      <c r="Q421" s="198"/>
      <c r="R421" s="198"/>
      <c r="S421" s="198"/>
      <c r="T421" s="199"/>
      <c r="AT421" s="200" t="s">
        <v>138</v>
      </c>
      <c r="AU421" s="200" t="s">
        <v>82</v>
      </c>
      <c r="AV421" s="11" t="s">
        <v>82</v>
      </c>
      <c r="AW421" s="11" t="s">
        <v>37</v>
      </c>
      <c r="AX421" s="11" t="s">
        <v>73</v>
      </c>
      <c r="AY421" s="200" t="s">
        <v>126</v>
      </c>
    </row>
    <row r="422" spans="2:65" s="11" customFormat="1" x14ac:dyDescent="0.3">
      <c r="B422" s="191"/>
      <c r="D422" s="186" t="s">
        <v>138</v>
      </c>
      <c r="E422" s="200" t="s">
        <v>5</v>
      </c>
      <c r="F422" s="202" t="s">
        <v>918</v>
      </c>
      <c r="H422" s="203">
        <v>648</v>
      </c>
      <c r="I422" s="196"/>
      <c r="L422" s="191"/>
      <c r="M422" s="197"/>
      <c r="N422" s="198"/>
      <c r="O422" s="198"/>
      <c r="P422" s="198"/>
      <c r="Q422" s="198"/>
      <c r="R422" s="198"/>
      <c r="S422" s="198"/>
      <c r="T422" s="199"/>
      <c r="AT422" s="200" t="s">
        <v>138</v>
      </c>
      <c r="AU422" s="200" t="s">
        <v>82</v>
      </c>
      <c r="AV422" s="11" t="s">
        <v>82</v>
      </c>
      <c r="AW422" s="11" t="s">
        <v>37</v>
      </c>
      <c r="AX422" s="11" t="s">
        <v>73</v>
      </c>
      <c r="AY422" s="200" t="s">
        <v>126</v>
      </c>
    </row>
    <row r="423" spans="2:65" s="11" customFormat="1" x14ac:dyDescent="0.3">
      <c r="B423" s="191"/>
      <c r="D423" s="186" t="s">
        <v>138</v>
      </c>
      <c r="E423" s="200" t="s">
        <v>5</v>
      </c>
      <c r="F423" s="202" t="s">
        <v>919</v>
      </c>
      <c r="H423" s="203">
        <v>2</v>
      </c>
      <c r="I423" s="196"/>
      <c r="L423" s="191"/>
      <c r="M423" s="197"/>
      <c r="N423" s="198"/>
      <c r="O423" s="198"/>
      <c r="P423" s="198"/>
      <c r="Q423" s="198"/>
      <c r="R423" s="198"/>
      <c r="S423" s="198"/>
      <c r="T423" s="199"/>
      <c r="AT423" s="200" t="s">
        <v>138</v>
      </c>
      <c r="AU423" s="200" t="s">
        <v>82</v>
      </c>
      <c r="AV423" s="11" t="s">
        <v>82</v>
      </c>
      <c r="AW423" s="11" t="s">
        <v>37</v>
      </c>
      <c r="AX423" s="11" t="s">
        <v>73</v>
      </c>
      <c r="AY423" s="200" t="s">
        <v>126</v>
      </c>
    </row>
    <row r="424" spans="2:65" s="13" customFormat="1" x14ac:dyDescent="0.3">
      <c r="B424" s="226"/>
      <c r="D424" s="192" t="s">
        <v>138</v>
      </c>
      <c r="E424" s="227" t="s">
        <v>5</v>
      </c>
      <c r="F424" s="228" t="s">
        <v>383</v>
      </c>
      <c r="H424" s="229">
        <v>705</v>
      </c>
      <c r="I424" s="230"/>
      <c r="L424" s="226"/>
      <c r="M424" s="231"/>
      <c r="N424" s="232"/>
      <c r="O424" s="232"/>
      <c r="P424" s="232"/>
      <c r="Q424" s="232"/>
      <c r="R424" s="232"/>
      <c r="S424" s="232"/>
      <c r="T424" s="233"/>
      <c r="AT424" s="234" t="s">
        <v>138</v>
      </c>
      <c r="AU424" s="234" t="s">
        <v>82</v>
      </c>
      <c r="AV424" s="13" t="s">
        <v>133</v>
      </c>
      <c r="AW424" s="13" t="s">
        <v>37</v>
      </c>
      <c r="AX424" s="13" t="s">
        <v>24</v>
      </c>
      <c r="AY424" s="234" t="s">
        <v>126</v>
      </c>
    </row>
    <row r="425" spans="2:65" s="1" customFormat="1" ht="22.5" customHeight="1" x14ac:dyDescent="0.3">
      <c r="B425" s="173"/>
      <c r="C425" s="216" t="s">
        <v>920</v>
      </c>
      <c r="D425" s="216" t="s">
        <v>349</v>
      </c>
      <c r="E425" s="217" t="s">
        <v>921</v>
      </c>
      <c r="F425" s="218" t="s">
        <v>922</v>
      </c>
      <c r="G425" s="219" t="s">
        <v>184</v>
      </c>
      <c r="H425" s="220">
        <v>654.48</v>
      </c>
      <c r="I425" s="221"/>
      <c r="J425" s="222">
        <f>ROUND(I425*H425,2)</f>
        <v>0</v>
      </c>
      <c r="K425" s="218" t="s">
        <v>198</v>
      </c>
      <c r="L425" s="223"/>
      <c r="M425" s="224" t="s">
        <v>5</v>
      </c>
      <c r="N425" s="225" t="s">
        <v>44</v>
      </c>
      <c r="O425" s="41"/>
      <c r="P425" s="183">
        <f>O425*H425</f>
        <v>0</v>
      </c>
      <c r="Q425" s="183">
        <v>8.2100000000000006E-2</v>
      </c>
      <c r="R425" s="183">
        <f>Q425*H425</f>
        <v>53.732808000000006</v>
      </c>
      <c r="S425" s="183">
        <v>0</v>
      </c>
      <c r="T425" s="184">
        <f>S425*H425</f>
        <v>0</v>
      </c>
      <c r="AR425" s="23" t="s">
        <v>171</v>
      </c>
      <c r="AT425" s="23" t="s">
        <v>349</v>
      </c>
      <c r="AU425" s="23" t="s">
        <v>82</v>
      </c>
      <c r="AY425" s="23" t="s">
        <v>126</v>
      </c>
      <c r="BE425" s="185">
        <f>IF(N425="základní",J425,0)</f>
        <v>0</v>
      </c>
      <c r="BF425" s="185">
        <f>IF(N425="snížená",J425,0)</f>
        <v>0</v>
      </c>
      <c r="BG425" s="185">
        <f>IF(N425="zákl. přenesená",J425,0)</f>
        <v>0</v>
      </c>
      <c r="BH425" s="185">
        <f>IF(N425="sníž. přenesená",J425,0)</f>
        <v>0</v>
      </c>
      <c r="BI425" s="185">
        <f>IF(N425="nulová",J425,0)</f>
        <v>0</v>
      </c>
      <c r="BJ425" s="23" t="s">
        <v>24</v>
      </c>
      <c r="BK425" s="185">
        <f>ROUND(I425*H425,2)</f>
        <v>0</v>
      </c>
      <c r="BL425" s="23" t="s">
        <v>133</v>
      </c>
      <c r="BM425" s="23" t="s">
        <v>923</v>
      </c>
    </row>
    <row r="426" spans="2:65" s="1" customFormat="1" x14ac:dyDescent="0.3">
      <c r="B426" s="40"/>
      <c r="D426" s="186" t="s">
        <v>135</v>
      </c>
      <c r="F426" s="187" t="s">
        <v>924</v>
      </c>
      <c r="I426" s="188"/>
      <c r="L426" s="40"/>
      <c r="M426" s="189"/>
      <c r="N426" s="41"/>
      <c r="O426" s="41"/>
      <c r="P426" s="41"/>
      <c r="Q426" s="41"/>
      <c r="R426" s="41"/>
      <c r="S426" s="41"/>
      <c r="T426" s="69"/>
      <c r="AT426" s="23" t="s">
        <v>135</v>
      </c>
      <c r="AU426" s="23" t="s">
        <v>82</v>
      </c>
    </row>
    <row r="427" spans="2:65" s="11" customFormat="1" x14ac:dyDescent="0.3">
      <c r="B427" s="191"/>
      <c r="D427" s="192" t="s">
        <v>138</v>
      </c>
      <c r="E427" s="193" t="s">
        <v>5</v>
      </c>
      <c r="F427" s="194" t="s">
        <v>925</v>
      </c>
      <c r="H427" s="195">
        <v>654.48</v>
      </c>
      <c r="I427" s="196"/>
      <c r="L427" s="191"/>
      <c r="M427" s="197"/>
      <c r="N427" s="198"/>
      <c r="O427" s="198"/>
      <c r="P427" s="198"/>
      <c r="Q427" s="198"/>
      <c r="R427" s="198"/>
      <c r="S427" s="198"/>
      <c r="T427" s="199"/>
      <c r="AT427" s="200" t="s">
        <v>138</v>
      </c>
      <c r="AU427" s="200" t="s">
        <v>82</v>
      </c>
      <c r="AV427" s="11" t="s">
        <v>82</v>
      </c>
      <c r="AW427" s="11" t="s">
        <v>37</v>
      </c>
      <c r="AX427" s="11" t="s">
        <v>24</v>
      </c>
      <c r="AY427" s="200" t="s">
        <v>126</v>
      </c>
    </row>
    <row r="428" spans="2:65" s="1" customFormat="1" ht="22.5" customHeight="1" x14ac:dyDescent="0.3">
      <c r="B428" s="173"/>
      <c r="C428" s="216" t="s">
        <v>926</v>
      </c>
      <c r="D428" s="216" t="s">
        <v>349</v>
      </c>
      <c r="E428" s="217" t="s">
        <v>927</v>
      </c>
      <c r="F428" s="218" t="s">
        <v>928</v>
      </c>
      <c r="G428" s="219" t="s">
        <v>184</v>
      </c>
      <c r="H428" s="220">
        <v>55.55</v>
      </c>
      <c r="I428" s="221"/>
      <c r="J428" s="222">
        <f>ROUND(I428*H428,2)</f>
        <v>0</v>
      </c>
      <c r="K428" s="218" t="s">
        <v>198</v>
      </c>
      <c r="L428" s="223"/>
      <c r="M428" s="224" t="s">
        <v>5</v>
      </c>
      <c r="N428" s="225" t="s">
        <v>44</v>
      </c>
      <c r="O428" s="41"/>
      <c r="P428" s="183">
        <f>O428*H428</f>
        <v>0</v>
      </c>
      <c r="Q428" s="183">
        <v>4.8300000000000003E-2</v>
      </c>
      <c r="R428" s="183">
        <f>Q428*H428</f>
        <v>2.683065</v>
      </c>
      <c r="S428" s="183">
        <v>0</v>
      </c>
      <c r="T428" s="184">
        <f>S428*H428</f>
        <v>0</v>
      </c>
      <c r="AR428" s="23" t="s">
        <v>171</v>
      </c>
      <c r="AT428" s="23" t="s">
        <v>349</v>
      </c>
      <c r="AU428" s="23" t="s">
        <v>82</v>
      </c>
      <c r="AY428" s="23" t="s">
        <v>126</v>
      </c>
      <c r="BE428" s="185">
        <f>IF(N428="základní",J428,0)</f>
        <v>0</v>
      </c>
      <c r="BF428" s="185">
        <f>IF(N428="snížená",J428,0)</f>
        <v>0</v>
      </c>
      <c r="BG428" s="185">
        <f>IF(N428="zákl. přenesená",J428,0)</f>
        <v>0</v>
      </c>
      <c r="BH428" s="185">
        <f>IF(N428="sníž. přenesená",J428,0)</f>
        <v>0</v>
      </c>
      <c r="BI428" s="185">
        <f>IF(N428="nulová",J428,0)</f>
        <v>0</v>
      </c>
      <c r="BJ428" s="23" t="s">
        <v>24</v>
      </c>
      <c r="BK428" s="185">
        <f>ROUND(I428*H428,2)</f>
        <v>0</v>
      </c>
      <c r="BL428" s="23" t="s">
        <v>133</v>
      </c>
      <c r="BM428" s="23" t="s">
        <v>929</v>
      </c>
    </row>
    <row r="429" spans="2:65" s="1" customFormat="1" x14ac:dyDescent="0.3">
      <c r="B429" s="40"/>
      <c r="D429" s="186" t="s">
        <v>135</v>
      </c>
      <c r="F429" s="187" t="s">
        <v>930</v>
      </c>
      <c r="I429" s="188"/>
      <c r="L429" s="40"/>
      <c r="M429" s="189"/>
      <c r="N429" s="41"/>
      <c r="O429" s="41"/>
      <c r="P429" s="41"/>
      <c r="Q429" s="41"/>
      <c r="R429" s="41"/>
      <c r="S429" s="41"/>
      <c r="T429" s="69"/>
      <c r="AT429" s="23" t="s">
        <v>135</v>
      </c>
      <c r="AU429" s="23" t="s">
        <v>82</v>
      </c>
    </row>
    <row r="430" spans="2:65" s="11" customFormat="1" x14ac:dyDescent="0.3">
      <c r="B430" s="191"/>
      <c r="D430" s="192" t="s">
        <v>138</v>
      </c>
      <c r="E430" s="193" t="s">
        <v>5</v>
      </c>
      <c r="F430" s="194" t="s">
        <v>931</v>
      </c>
      <c r="H430" s="195">
        <v>55.55</v>
      </c>
      <c r="I430" s="196"/>
      <c r="L430" s="191"/>
      <c r="M430" s="197"/>
      <c r="N430" s="198"/>
      <c r="O430" s="198"/>
      <c r="P430" s="198"/>
      <c r="Q430" s="198"/>
      <c r="R430" s="198"/>
      <c r="S430" s="198"/>
      <c r="T430" s="199"/>
      <c r="AT430" s="200" t="s">
        <v>138</v>
      </c>
      <c r="AU430" s="200" t="s">
        <v>82</v>
      </c>
      <c r="AV430" s="11" t="s">
        <v>82</v>
      </c>
      <c r="AW430" s="11" t="s">
        <v>37</v>
      </c>
      <c r="AX430" s="11" t="s">
        <v>24</v>
      </c>
      <c r="AY430" s="200" t="s">
        <v>126</v>
      </c>
    </row>
    <row r="431" spans="2:65" s="1" customFormat="1" ht="22.5" customHeight="1" x14ac:dyDescent="0.3">
      <c r="B431" s="173"/>
      <c r="C431" s="216" t="s">
        <v>932</v>
      </c>
      <c r="D431" s="216" t="s">
        <v>349</v>
      </c>
      <c r="E431" s="217" t="s">
        <v>933</v>
      </c>
      <c r="F431" s="218" t="s">
        <v>934</v>
      </c>
      <c r="G431" s="219" t="s">
        <v>184</v>
      </c>
      <c r="H431" s="220">
        <v>2.02</v>
      </c>
      <c r="I431" s="221"/>
      <c r="J431" s="222">
        <f>ROUND(I431*H431,2)</f>
        <v>0</v>
      </c>
      <c r="K431" s="218" t="s">
        <v>198</v>
      </c>
      <c r="L431" s="223"/>
      <c r="M431" s="224" t="s">
        <v>5</v>
      </c>
      <c r="N431" s="225" t="s">
        <v>44</v>
      </c>
      <c r="O431" s="41"/>
      <c r="P431" s="183">
        <f>O431*H431</f>
        <v>0</v>
      </c>
      <c r="Q431" s="183">
        <v>6.4000000000000001E-2</v>
      </c>
      <c r="R431" s="183">
        <f>Q431*H431</f>
        <v>0.12928000000000001</v>
      </c>
      <c r="S431" s="183">
        <v>0</v>
      </c>
      <c r="T431" s="184">
        <f>S431*H431</f>
        <v>0</v>
      </c>
      <c r="AR431" s="23" t="s">
        <v>171</v>
      </c>
      <c r="AT431" s="23" t="s">
        <v>349</v>
      </c>
      <c r="AU431" s="23" t="s">
        <v>82</v>
      </c>
      <c r="AY431" s="23" t="s">
        <v>126</v>
      </c>
      <c r="BE431" s="185">
        <f>IF(N431="základní",J431,0)</f>
        <v>0</v>
      </c>
      <c r="BF431" s="185">
        <f>IF(N431="snížená",J431,0)</f>
        <v>0</v>
      </c>
      <c r="BG431" s="185">
        <f>IF(N431="zákl. přenesená",J431,0)</f>
        <v>0</v>
      </c>
      <c r="BH431" s="185">
        <f>IF(N431="sníž. přenesená",J431,0)</f>
        <v>0</v>
      </c>
      <c r="BI431" s="185">
        <f>IF(N431="nulová",J431,0)</f>
        <v>0</v>
      </c>
      <c r="BJ431" s="23" t="s">
        <v>24</v>
      </c>
      <c r="BK431" s="185">
        <f>ROUND(I431*H431,2)</f>
        <v>0</v>
      </c>
      <c r="BL431" s="23" t="s">
        <v>133</v>
      </c>
      <c r="BM431" s="23" t="s">
        <v>935</v>
      </c>
    </row>
    <row r="432" spans="2:65" s="1" customFormat="1" x14ac:dyDescent="0.3">
      <c r="B432" s="40"/>
      <c r="D432" s="186" t="s">
        <v>135</v>
      </c>
      <c r="F432" s="187" t="s">
        <v>936</v>
      </c>
      <c r="I432" s="188"/>
      <c r="L432" s="40"/>
      <c r="M432" s="189"/>
      <c r="N432" s="41"/>
      <c r="O432" s="41"/>
      <c r="P432" s="41"/>
      <c r="Q432" s="41"/>
      <c r="R432" s="41"/>
      <c r="S432" s="41"/>
      <c r="T432" s="69"/>
      <c r="AT432" s="23" t="s">
        <v>135</v>
      </c>
      <c r="AU432" s="23" t="s">
        <v>82</v>
      </c>
    </row>
    <row r="433" spans="2:65" s="11" customFormat="1" x14ac:dyDescent="0.3">
      <c r="B433" s="191"/>
      <c r="D433" s="192" t="s">
        <v>138</v>
      </c>
      <c r="E433" s="193" t="s">
        <v>5</v>
      </c>
      <c r="F433" s="194" t="s">
        <v>937</v>
      </c>
      <c r="H433" s="195">
        <v>2.02</v>
      </c>
      <c r="I433" s="196"/>
      <c r="L433" s="191"/>
      <c r="M433" s="197"/>
      <c r="N433" s="198"/>
      <c r="O433" s="198"/>
      <c r="P433" s="198"/>
      <c r="Q433" s="198"/>
      <c r="R433" s="198"/>
      <c r="S433" s="198"/>
      <c r="T433" s="199"/>
      <c r="AT433" s="200" t="s">
        <v>138</v>
      </c>
      <c r="AU433" s="200" t="s">
        <v>82</v>
      </c>
      <c r="AV433" s="11" t="s">
        <v>82</v>
      </c>
      <c r="AW433" s="11" t="s">
        <v>37</v>
      </c>
      <c r="AX433" s="11" t="s">
        <v>24</v>
      </c>
      <c r="AY433" s="200" t="s">
        <v>126</v>
      </c>
    </row>
    <row r="434" spans="2:65" s="1" customFormat="1" ht="22.5" customHeight="1" x14ac:dyDescent="0.3">
      <c r="B434" s="173"/>
      <c r="C434" s="174" t="s">
        <v>938</v>
      </c>
      <c r="D434" s="174" t="s">
        <v>129</v>
      </c>
      <c r="E434" s="175" t="s">
        <v>939</v>
      </c>
      <c r="F434" s="176" t="s">
        <v>940</v>
      </c>
      <c r="G434" s="177" t="s">
        <v>184</v>
      </c>
      <c r="H434" s="178">
        <v>5</v>
      </c>
      <c r="I434" s="179"/>
      <c r="J434" s="180">
        <f>ROUND(I434*H434,2)</f>
        <v>0</v>
      </c>
      <c r="K434" s="176" t="s">
        <v>198</v>
      </c>
      <c r="L434" s="40"/>
      <c r="M434" s="181" t="s">
        <v>5</v>
      </c>
      <c r="N434" s="182" t="s">
        <v>44</v>
      </c>
      <c r="O434" s="41"/>
      <c r="P434" s="183">
        <f>O434*H434</f>
        <v>0</v>
      </c>
      <c r="Q434" s="183">
        <v>5.8003900000000002</v>
      </c>
      <c r="R434" s="183">
        <f>Q434*H434</f>
        <v>29.001950000000001</v>
      </c>
      <c r="S434" s="183">
        <v>0</v>
      </c>
      <c r="T434" s="184">
        <f>S434*H434</f>
        <v>0</v>
      </c>
      <c r="AR434" s="23" t="s">
        <v>133</v>
      </c>
      <c r="AT434" s="23" t="s">
        <v>129</v>
      </c>
      <c r="AU434" s="23" t="s">
        <v>82</v>
      </c>
      <c r="AY434" s="23" t="s">
        <v>126</v>
      </c>
      <c r="BE434" s="185">
        <f>IF(N434="základní",J434,0)</f>
        <v>0</v>
      </c>
      <c r="BF434" s="185">
        <f>IF(N434="snížená",J434,0)</f>
        <v>0</v>
      </c>
      <c r="BG434" s="185">
        <f>IF(N434="zákl. přenesená",J434,0)</f>
        <v>0</v>
      </c>
      <c r="BH434" s="185">
        <f>IF(N434="sníž. přenesená",J434,0)</f>
        <v>0</v>
      </c>
      <c r="BI434" s="185">
        <f>IF(N434="nulová",J434,0)</f>
        <v>0</v>
      </c>
      <c r="BJ434" s="23" t="s">
        <v>24</v>
      </c>
      <c r="BK434" s="185">
        <f>ROUND(I434*H434,2)</f>
        <v>0</v>
      </c>
      <c r="BL434" s="23" t="s">
        <v>133</v>
      </c>
      <c r="BM434" s="23" t="s">
        <v>941</v>
      </c>
    </row>
    <row r="435" spans="2:65" s="1" customFormat="1" ht="27" x14ac:dyDescent="0.3">
      <c r="B435" s="40"/>
      <c r="D435" s="186" t="s">
        <v>135</v>
      </c>
      <c r="F435" s="187" t="s">
        <v>942</v>
      </c>
      <c r="I435" s="188"/>
      <c r="L435" s="40"/>
      <c r="M435" s="189"/>
      <c r="N435" s="41"/>
      <c r="O435" s="41"/>
      <c r="P435" s="41"/>
      <c r="Q435" s="41"/>
      <c r="R435" s="41"/>
      <c r="S435" s="41"/>
      <c r="T435" s="69"/>
      <c r="AT435" s="23" t="s">
        <v>135</v>
      </c>
      <c r="AU435" s="23" t="s">
        <v>82</v>
      </c>
    </row>
    <row r="436" spans="2:65" s="11" customFormat="1" x14ac:dyDescent="0.3">
      <c r="B436" s="191"/>
      <c r="D436" s="192" t="s">
        <v>138</v>
      </c>
      <c r="E436" s="193" t="s">
        <v>5</v>
      </c>
      <c r="F436" s="194" t="s">
        <v>943</v>
      </c>
      <c r="H436" s="195">
        <v>5</v>
      </c>
      <c r="I436" s="196"/>
      <c r="L436" s="191"/>
      <c r="M436" s="197"/>
      <c r="N436" s="198"/>
      <c r="O436" s="198"/>
      <c r="P436" s="198"/>
      <c r="Q436" s="198"/>
      <c r="R436" s="198"/>
      <c r="S436" s="198"/>
      <c r="T436" s="199"/>
      <c r="AT436" s="200" t="s">
        <v>138</v>
      </c>
      <c r="AU436" s="200" t="s">
        <v>82</v>
      </c>
      <c r="AV436" s="11" t="s">
        <v>82</v>
      </c>
      <c r="AW436" s="11" t="s">
        <v>37</v>
      </c>
      <c r="AX436" s="11" t="s">
        <v>24</v>
      </c>
      <c r="AY436" s="200" t="s">
        <v>126</v>
      </c>
    </row>
    <row r="437" spans="2:65" s="1" customFormat="1" ht="22.5" customHeight="1" x14ac:dyDescent="0.3">
      <c r="B437" s="173"/>
      <c r="C437" s="174" t="s">
        <v>944</v>
      </c>
      <c r="D437" s="174" t="s">
        <v>129</v>
      </c>
      <c r="E437" s="175" t="s">
        <v>945</v>
      </c>
      <c r="F437" s="176" t="s">
        <v>946</v>
      </c>
      <c r="G437" s="177" t="s">
        <v>184</v>
      </c>
      <c r="H437" s="178">
        <v>5</v>
      </c>
      <c r="I437" s="179"/>
      <c r="J437" s="180">
        <f>ROUND(I437*H437,2)</f>
        <v>0</v>
      </c>
      <c r="K437" s="176" t="s">
        <v>198</v>
      </c>
      <c r="L437" s="40"/>
      <c r="M437" s="181" t="s">
        <v>5</v>
      </c>
      <c r="N437" s="182" t="s">
        <v>44</v>
      </c>
      <c r="O437" s="41"/>
      <c r="P437" s="183">
        <f>O437*H437</f>
        <v>0</v>
      </c>
      <c r="Q437" s="183">
        <v>9.2261500000000005</v>
      </c>
      <c r="R437" s="183">
        <f>Q437*H437</f>
        <v>46.130750000000006</v>
      </c>
      <c r="S437" s="183">
        <v>0</v>
      </c>
      <c r="T437" s="184">
        <f>S437*H437</f>
        <v>0</v>
      </c>
      <c r="AR437" s="23" t="s">
        <v>133</v>
      </c>
      <c r="AT437" s="23" t="s">
        <v>129</v>
      </c>
      <c r="AU437" s="23" t="s">
        <v>82</v>
      </c>
      <c r="AY437" s="23" t="s">
        <v>126</v>
      </c>
      <c r="BE437" s="185">
        <f>IF(N437="základní",J437,0)</f>
        <v>0</v>
      </c>
      <c r="BF437" s="185">
        <f>IF(N437="snížená",J437,0)</f>
        <v>0</v>
      </c>
      <c r="BG437" s="185">
        <f>IF(N437="zákl. přenesená",J437,0)</f>
        <v>0</v>
      </c>
      <c r="BH437" s="185">
        <f>IF(N437="sníž. přenesená",J437,0)</f>
        <v>0</v>
      </c>
      <c r="BI437" s="185">
        <f>IF(N437="nulová",J437,0)</f>
        <v>0</v>
      </c>
      <c r="BJ437" s="23" t="s">
        <v>24</v>
      </c>
      <c r="BK437" s="185">
        <f>ROUND(I437*H437,2)</f>
        <v>0</v>
      </c>
      <c r="BL437" s="23" t="s">
        <v>133</v>
      </c>
      <c r="BM437" s="23" t="s">
        <v>947</v>
      </c>
    </row>
    <row r="438" spans="2:65" s="1" customFormat="1" x14ac:dyDescent="0.3">
      <c r="B438" s="40"/>
      <c r="D438" s="186" t="s">
        <v>135</v>
      </c>
      <c r="F438" s="187" t="s">
        <v>948</v>
      </c>
      <c r="I438" s="188"/>
      <c r="L438" s="40"/>
      <c r="M438" s="189"/>
      <c r="N438" s="41"/>
      <c r="O438" s="41"/>
      <c r="P438" s="41"/>
      <c r="Q438" s="41"/>
      <c r="R438" s="41"/>
      <c r="S438" s="41"/>
      <c r="T438" s="69"/>
      <c r="AT438" s="23" t="s">
        <v>135</v>
      </c>
      <c r="AU438" s="23" t="s">
        <v>82</v>
      </c>
    </row>
    <row r="439" spans="2:65" s="12" customFormat="1" x14ac:dyDescent="0.3">
      <c r="B439" s="204"/>
      <c r="D439" s="186" t="s">
        <v>138</v>
      </c>
      <c r="E439" s="205" t="s">
        <v>5</v>
      </c>
      <c r="F439" s="206" t="s">
        <v>949</v>
      </c>
      <c r="H439" s="207" t="s">
        <v>5</v>
      </c>
      <c r="I439" s="208"/>
      <c r="L439" s="204"/>
      <c r="M439" s="209"/>
      <c r="N439" s="210"/>
      <c r="O439" s="210"/>
      <c r="P439" s="210"/>
      <c r="Q439" s="210"/>
      <c r="R439" s="210"/>
      <c r="S439" s="210"/>
      <c r="T439" s="211"/>
      <c r="AT439" s="207" t="s">
        <v>138</v>
      </c>
      <c r="AU439" s="207" t="s">
        <v>82</v>
      </c>
      <c r="AV439" s="12" t="s">
        <v>24</v>
      </c>
      <c r="AW439" s="12" t="s">
        <v>37</v>
      </c>
      <c r="AX439" s="12" t="s">
        <v>73</v>
      </c>
      <c r="AY439" s="207" t="s">
        <v>126</v>
      </c>
    </row>
    <row r="440" spans="2:65" s="11" customFormat="1" x14ac:dyDescent="0.3">
      <c r="B440" s="191"/>
      <c r="D440" s="192" t="s">
        <v>138</v>
      </c>
      <c r="E440" s="193" t="s">
        <v>5</v>
      </c>
      <c r="F440" s="194" t="s">
        <v>950</v>
      </c>
      <c r="H440" s="195">
        <v>5</v>
      </c>
      <c r="I440" s="196"/>
      <c r="L440" s="191"/>
      <c r="M440" s="197"/>
      <c r="N440" s="198"/>
      <c r="O440" s="198"/>
      <c r="P440" s="198"/>
      <c r="Q440" s="198"/>
      <c r="R440" s="198"/>
      <c r="S440" s="198"/>
      <c r="T440" s="199"/>
      <c r="AT440" s="200" t="s">
        <v>138</v>
      </c>
      <c r="AU440" s="200" t="s">
        <v>82</v>
      </c>
      <c r="AV440" s="11" t="s">
        <v>82</v>
      </c>
      <c r="AW440" s="11" t="s">
        <v>37</v>
      </c>
      <c r="AX440" s="11" t="s">
        <v>24</v>
      </c>
      <c r="AY440" s="200" t="s">
        <v>126</v>
      </c>
    </row>
    <row r="441" spans="2:65" s="1" customFormat="1" ht="22.5" customHeight="1" x14ac:dyDescent="0.3">
      <c r="B441" s="173"/>
      <c r="C441" s="174" t="s">
        <v>951</v>
      </c>
      <c r="D441" s="174" t="s">
        <v>129</v>
      </c>
      <c r="E441" s="175" t="s">
        <v>952</v>
      </c>
      <c r="F441" s="176" t="s">
        <v>953</v>
      </c>
      <c r="G441" s="177" t="s">
        <v>132</v>
      </c>
      <c r="H441" s="178">
        <v>62</v>
      </c>
      <c r="I441" s="179"/>
      <c r="J441" s="180">
        <f>ROUND(I441*H441,2)</f>
        <v>0</v>
      </c>
      <c r="K441" s="176" t="s">
        <v>198</v>
      </c>
      <c r="L441" s="40"/>
      <c r="M441" s="181" t="s">
        <v>5</v>
      </c>
      <c r="N441" s="182" t="s">
        <v>44</v>
      </c>
      <c r="O441" s="41"/>
      <c r="P441" s="183">
        <f>O441*H441</f>
        <v>0</v>
      </c>
      <c r="Q441" s="183">
        <v>0.74931999999999999</v>
      </c>
      <c r="R441" s="183">
        <f>Q441*H441</f>
        <v>46.457839999999997</v>
      </c>
      <c r="S441" s="183">
        <v>0</v>
      </c>
      <c r="T441" s="184">
        <f>S441*H441</f>
        <v>0</v>
      </c>
      <c r="AR441" s="23" t="s">
        <v>133</v>
      </c>
      <c r="AT441" s="23" t="s">
        <v>129</v>
      </c>
      <c r="AU441" s="23" t="s">
        <v>82</v>
      </c>
      <c r="AY441" s="23" t="s">
        <v>126</v>
      </c>
      <c r="BE441" s="185">
        <f>IF(N441="základní",J441,0)</f>
        <v>0</v>
      </c>
      <c r="BF441" s="185">
        <f>IF(N441="snížená",J441,0)</f>
        <v>0</v>
      </c>
      <c r="BG441" s="185">
        <f>IF(N441="zákl. přenesená",J441,0)</f>
        <v>0</v>
      </c>
      <c r="BH441" s="185">
        <f>IF(N441="sníž. přenesená",J441,0)</f>
        <v>0</v>
      </c>
      <c r="BI441" s="185">
        <f>IF(N441="nulová",J441,0)</f>
        <v>0</v>
      </c>
      <c r="BJ441" s="23" t="s">
        <v>24</v>
      </c>
      <c r="BK441" s="185">
        <f>ROUND(I441*H441,2)</f>
        <v>0</v>
      </c>
      <c r="BL441" s="23" t="s">
        <v>133</v>
      </c>
      <c r="BM441" s="23" t="s">
        <v>954</v>
      </c>
    </row>
    <row r="442" spans="2:65" s="1" customFormat="1" x14ac:dyDescent="0.3">
      <c r="B442" s="40"/>
      <c r="D442" s="192" t="s">
        <v>135</v>
      </c>
      <c r="F442" s="215" t="s">
        <v>955</v>
      </c>
      <c r="I442" s="188"/>
      <c r="L442" s="40"/>
      <c r="M442" s="189"/>
      <c r="N442" s="41"/>
      <c r="O442" s="41"/>
      <c r="P442" s="41"/>
      <c r="Q442" s="41"/>
      <c r="R442" s="41"/>
      <c r="S442" s="41"/>
      <c r="T442" s="69"/>
      <c r="AT442" s="23" t="s">
        <v>135</v>
      </c>
      <c r="AU442" s="23" t="s">
        <v>82</v>
      </c>
    </row>
    <row r="443" spans="2:65" s="1" customFormat="1" ht="22.5" customHeight="1" x14ac:dyDescent="0.3">
      <c r="B443" s="173"/>
      <c r="C443" s="216" t="s">
        <v>956</v>
      </c>
      <c r="D443" s="216" t="s">
        <v>349</v>
      </c>
      <c r="E443" s="217" t="s">
        <v>957</v>
      </c>
      <c r="F443" s="218" t="s">
        <v>958</v>
      </c>
      <c r="G443" s="219" t="s">
        <v>184</v>
      </c>
      <c r="H443" s="220">
        <v>24.8</v>
      </c>
      <c r="I443" s="221"/>
      <c r="J443" s="222">
        <f>ROUND(I443*H443,2)</f>
        <v>0</v>
      </c>
      <c r="K443" s="218" t="s">
        <v>198</v>
      </c>
      <c r="L443" s="223"/>
      <c r="M443" s="224" t="s">
        <v>5</v>
      </c>
      <c r="N443" s="225" t="s">
        <v>44</v>
      </c>
      <c r="O443" s="41"/>
      <c r="P443" s="183">
        <f>O443*H443</f>
        <v>0</v>
      </c>
      <c r="Q443" s="183">
        <v>1.0349999999999999</v>
      </c>
      <c r="R443" s="183">
        <f>Q443*H443</f>
        <v>25.667999999999999</v>
      </c>
      <c r="S443" s="183">
        <v>0</v>
      </c>
      <c r="T443" s="184">
        <f>S443*H443</f>
        <v>0</v>
      </c>
      <c r="AR443" s="23" t="s">
        <v>171</v>
      </c>
      <c r="AT443" s="23" t="s">
        <v>349</v>
      </c>
      <c r="AU443" s="23" t="s">
        <v>82</v>
      </c>
      <c r="AY443" s="23" t="s">
        <v>126</v>
      </c>
      <c r="BE443" s="185">
        <f>IF(N443="základní",J443,0)</f>
        <v>0</v>
      </c>
      <c r="BF443" s="185">
        <f>IF(N443="snížená",J443,0)</f>
        <v>0</v>
      </c>
      <c r="BG443" s="185">
        <f>IF(N443="zákl. přenesená",J443,0)</f>
        <v>0</v>
      </c>
      <c r="BH443" s="185">
        <f>IF(N443="sníž. přenesená",J443,0)</f>
        <v>0</v>
      </c>
      <c r="BI443" s="185">
        <f>IF(N443="nulová",J443,0)</f>
        <v>0</v>
      </c>
      <c r="BJ443" s="23" t="s">
        <v>24</v>
      </c>
      <c r="BK443" s="185">
        <f>ROUND(I443*H443,2)</f>
        <v>0</v>
      </c>
      <c r="BL443" s="23" t="s">
        <v>133</v>
      </c>
      <c r="BM443" s="23" t="s">
        <v>959</v>
      </c>
    </row>
    <row r="444" spans="2:65" s="1" customFormat="1" x14ac:dyDescent="0.3">
      <c r="B444" s="40"/>
      <c r="D444" s="186" t="s">
        <v>135</v>
      </c>
      <c r="F444" s="187" t="s">
        <v>960</v>
      </c>
      <c r="I444" s="188"/>
      <c r="L444" s="40"/>
      <c r="M444" s="189"/>
      <c r="N444" s="41"/>
      <c r="O444" s="41"/>
      <c r="P444" s="41"/>
      <c r="Q444" s="41"/>
      <c r="R444" s="41"/>
      <c r="S444" s="41"/>
      <c r="T444" s="69"/>
      <c r="AT444" s="23" t="s">
        <v>135</v>
      </c>
      <c r="AU444" s="23" t="s">
        <v>82</v>
      </c>
    </row>
    <row r="445" spans="2:65" s="11" customFormat="1" x14ac:dyDescent="0.3">
      <c r="B445" s="191"/>
      <c r="D445" s="192" t="s">
        <v>138</v>
      </c>
      <c r="E445" s="193" t="s">
        <v>5</v>
      </c>
      <c r="F445" s="194" t="s">
        <v>961</v>
      </c>
      <c r="H445" s="195">
        <v>24.8</v>
      </c>
      <c r="I445" s="196"/>
      <c r="L445" s="191"/>
      <c r="M445" s="197"/>
      <c r="N445" s="198"/>
      <c r="O445" s="198"/>
      <c r="P445" s="198"/>
      <c r="Q445" s="198"/>
      <c r="R445" s="198"/>
      <c r="S445" s="198"/>
      <c r="T445" s="199"/>
      <c r="AT445" s="200" t="s">
        <v>138</v>
      </c>
      <c r="AU445" s="200" t="s">
        <v>82</v>
      </c>
      <c r="AV445" s="11" t="s">
        <v>82</v>
      </c>
      <c r="AW445" s="11" t="s">
        <v>37</v>
      </c>
      <c r="AX445" s="11" t="s">
        <v>24</v>
      </c>
      <c r="AY445" s="200" t="s">
        <v>126</v>
      </c>
    </row>
    <row r="446" spans="2:65" s="1" customFormat="1" ht="31.5" customHeight="1" x14ac:dyDescent="0.3">
      <c r="B446" s="173"/>
      <c r="C446" s="174" t="s">
        <v>962</v>
      </c>
      <c r="D446" s="174" t="s">
        <v>129</v>
      </c>
      <c r="E446" s="175" t="s">
        <v>963</v>
      </c>
      <c r="F446" s="176" t="s">
        <v>964</v>
      </c>
      <c r="G446" s="177" t="s">
        <v>330</v>
      </c>
      <c r="H446" s="178">
        <v>43605</v>
      </c>
      <c r="I446" s="179"/>
      <c r="J446" s="180">
        <f>ROUND(I446*H446,2)</f>
        <v>0</v>
      </c>
      <c r="K446" s="176" t="s">
        <v>198</v>
      </c>
      <c r="L446" s="40"/>
      <c r="M446" s="181" t="s">
        <v>5</v>
      </c>
      <c r="N446" s="182" t="s">
        <v>44</v>
      </c>
      <c r="O446" s="41"/>
      <c r="P446" s="183">
        <f>O446*H446</f>
        <v>0</v>
      </c>
      <c r="Q446" s="183">
        <v>3.8000000000000002E-4</v>
      </c>
      <c r="R446" s="183">
        <f>Q446*H446</f>
        <v>16.569900000000001</v>
      </c>
      <c r="S446" s="183">
        <v>0</v>
      </c>
      <c r="T446" s="184">
        <f>S446*H446</f>
        <v>0</v>
      </c>
      <c r="AR446" s="23" t="s">
        <v>133</v>
      </c>
      <c r="AT446" s="23" t="s">
        <v>129</v>
      </c>
      <c r="AU446" s="23" t="s">
        <v>82</v>
      </c>
      <c r="AY446" s="23" t="s">
        <v>126</v>
      </c>
      <c r="BE446" s="185">
        <f>IF(N446="základní",J446,0)</f>
        <v>0</v>
      </c>
      <c r="BF446" s="185">
        <f>IF(N446="snížená",J446,0)</f>
        <v>0</v>
      </c>
      <c r="BG446" s="185">
        <f>IF(N446="zákl. přenesená",J446,0)</f>
        <v>0</v>
      </c>
      <c r="BH446" s="185">
        <f>IF(N446="sníž. přenesená",J446,0)</f>
        <v>0</v>
      </c>
      <c r="BI446" s="185">
        <f>IF(N446="nulová",J446,0)</f>
        <v>0</v>
      </c>
      <c r="BJ446" s="23" t="s">
        <v>24</v>
      </c>
      <c r="BK446" s="185">
        <f>ROUND(I446*H446,2)</f>
        <v>0</v>
      </c>
      <c r="BL446" s="23" t="s">
        <v>133</v>
      </c>
      <c r="BM446" s="23" t="s">
        <v>965</v>
      </c>
    </row>
    <row r="447" spans="2:65" s="1" customFormat="1" ht="27" x14ac:dyDescent="0.3">
      <c r="B447" s="40"/>
      <c r="D447" s="186" t="s">
        <v>135</v>
      </c>
      <c r="F447" s="187" t="s">
        <v>966</v>
      </c>
      <c r="I447" s="188"/>
      <c r="L447" s="40"/>
      <c r="M447" s="189"/>
      <c r="N447" s="41"/>
      <c r="O447" s="41"/>
      <c r="P447" s="41"/>
      <c r="Q447" s="41"/>
      <c r="R447" s="41"/>
      <c r="S447" s="41"/>
      <c r="T447" s="69"/>
      <c r="AT447" s="23" t="s">
        <v>135</v>
      </c>
      <c r="AU447" s="23" t="s">
        <v>82</v>
      </c>
    </row>
    <row r="448" spans="2:65" s="12" customFormat="1" x14ac:dyDescent="0.3">
      <c r="B448" s="204"/>
      <c r="D448" s="186" t="s">
        <v>138</v>
      </c>
      <c r="E448" s="205" t="s">
        <v>5</v>
      </c>
      <c r="F448" s="206" t="s">
        <v>967</v>
      </c>
      <c r="H448" s="207" t="s">
        <v>5</v>
      </c>
      <c r="I448" s="208"/>
      <c r="L448" s="204"/>
      <c r="M448" s="209"/>
      <c r="N448" s="210"/>
      <c r="O448" s="210"/>
      <c r="P448" s="210"/>
      <c r="Q448" s="210"/>
      <c r="R448" s="210"/>
      <c r="S448" s="210"/>
      <c r="T448" s="211"/>
      <c r="AT448" s="207" t="s">
        <v>138</v>
      </c>
      <c r="AU448" s="207" t="s">
        <v>82</v>
      </c>
      <c r="AV448" s="12" t="s">
        <v>24</v>
      </c>
      <c r="AW448" s="12" t="s">
        <v>37</v>
      </c>
      <c r="AX448" s="12" t="s">
        <v>73</v>
      </c>
      <c r="AY448" s="207" t="s">
        <v>126</v>
      </c>
    </row>
    <row r="449" spans="2:65" s="11" customFormat="1" x14ac:dyDescent="0.3">
      <c r="B449" s="191"/>
      <c r="D449" s="192" t="s">
        <v>138</v>
      </c>
      <c r="E449" s="193" t="s">
        <v>5</v>
      </c>
      <c r="F449" s="194" t="s">
        <v>968</v>
      </c>
      <c r="H449" s="195">
        <v>43605</v>
      </c>
      <c r="I449" s="196"/>
      <c r="L449" s="191"/>
      <c r="M449" s="197"/>
      <c r="N449" s="198"/>
      <c r="O449" s="198"/>
      <c r="P449" s="198"/>
      <c r="Q449" s="198"/>
      <c r="R449" s="198"/>
      <c r="S449" s="198"/>
      <c r="T449" s="199"/>
      <c r="AT449" s="200" t="s">
        <v>138</v>
      </c>
      <c r="AU449" s="200" t="s">
        <v>82</v>
      </c>
      <c r="AV449" s="11" t="s">
        <v>82</v>
      </c>
      <c r="AW449" s="11" t="s">
        <v>37</v>
      </c>
      <c r="AX449" s="11" t="s">
        <v>24</v>
      </c>
      <c r="AY449" s="200" t="s">
        <v>126</v>
      </c>
    </row>
    <row r="450" spans="2:65" s="1" customFormat="1" ht="22.5" customHeight="1" x14ac:dyDescent="0.3">
      <c r="B450" s="173"/>
      <c r="C450" s="174" t="s">
        <v>969</v>
      </c>
      <c r="D450" s="174" t="s">
        <v>129</v>
      </c>
      <c r="E450" s="175" t="s">
        <v>970</v>
      </c>
      <c r="F450" s="176" t="s">
        <v>971</v>
      </c>
      <c r="G450" s="177" t="s">
        <v>330</v>
      </c>
      <c r="H450" s="178">
        <v>8845</v>
      </c>
      <c r="I450" s="179"/>
      <c r="J450" s="180">
        <f>ROUND(I450*H450,2)</f>
        <v>0</v>
      </c>
      <c r="K450" s="176" t="s">
        <v>198</v>
      </c>
      <c r="L450" s="40"/>
      <c r="M450" s="181" t="s">
        <v>5</v>
      </c>
      <c r="N450" s="182" t="s">
        <v>44</v>
      </c>
      <c r="O450" s="41"/>
      <c r="P450" s="183">
        <f>O450*H450</f>
        <v>0</v>
      </c>
      <c r="Q450" s="183">
        <v>4.6999999999999999E-4</v>
      </c>
      <c r="R450" s="183">
        <f>Q450*H450</f>
        <v>4.1571499999999997</v>
      </c>
      <c r="S450" s="183">
        <v>0</v>
      </c>
      <c r="T450" s="184">
        <f>S450*H450</f>
        <v>0</v>
      </c>
      <c r="AR450" s="23" t="s">
        <v>133</v>
      </c>
      <c r="AT450" s="23" t="s">
        <v>129</v>
      </c>
      <c r="AU450" s="23" t="s">
        <v>82</v>
      </c>
      <c r="AY450" s="23" t="s">
        <v>126</v>
      </c>
      <c r="BE450" s="185">
        <f>IF(N450="základní",J450,0)</f>
        <v>0</v>
      </c>
      <c r="BF450" s="185">
        <f>IF(N450="snížená",J450,0)</f>
        <v>0</v>
      </c>
      <c r="BG450" s="185">
        <f>IF(N450="zákl. přenesená",J450,0)</f>
        <v>0</v>
      </c>
      <c r="BH450" s="185">
        <f>IF(N450="sníž. přenesená",J450,0)</f>
        <v>0</v>
      </c>
      <c r="BI450" s="185">
        <f>IF(N450="nulová",J450,0)</f>
        <v>0</v>
      </c>
      <c r="BJ450" s="23" t="s">
        <v>24</v>
      </c>
      <c r="BK450" s="185">
        <f>ROUND(I450*H450,2)</f>
        <v>0</v>
      </c>
      <c r="BL450" s="23" t="s">
        <v>133</v>
      </c>
      <c r="BM450" s="23" t="s">
        <v>972</v>
      </c>
    </row>
    <row r="451" spans="2:65" s="1" customFormat="1" x14ac:dyDescent="0.3">
      <c r="B451" s="40"/>
      <c r="D451" s="186" t="s">
        <v>135</v>
      </c>
      <c r="F451" s="187" t="s">
        <v>973</v>
      </c>
      <c r="I451" s="188"/>
      <c r="L451" s="40"/>
      <c r="M451" s="189"/>
      <c r="N451" s="41"/>
      <c r="O451" s="41"/>
      <c r="P451" s="41"/>
      <c r="Q451" s="41"/>
      <c r="R451" s="41"/>
      <c r="S451" s="41"/>
      <c r="T451" s="69"/>
      <c r="AT451" s="23" t="s">
        <v>135</v>
      </c>
      <c r="AU451" s="23" t="s">
        <v>82</v>
      </c>
    </row>
    <row r="452" spans="2:65" s="11" customFormat="1" x14ac:dyDescent="0.3">
      <c r="B452" s="191"/>
      <c r="D452" s="192" t="s">
        <v>138</v>
      </c>
      <c r="E452" s="193" t="s">
        <v>5</v>
      </c>
      <c r="F452" s="194" t="s">
        <v>974</v>
      </c>
      <c r="H452" s="195">
        <v>8845</v>
      </c>
      <c r="I452" s="196"/>
      <c r="L452" s="191"/>
      <c r="M452" s="197"/>
      <c r="N452" s="198"/>
      <c r="O452" s="198"/>
      <c r="P452" s="198"/>
      <c r="Q452" s="198"/>
      <c r="R452" s="198"/>
      <c r="S452" s="198"/>
      <c r="T452" s="199"/>
      <c r="AT452" s="200" t="s">
        <v>138</v>
      </c>
      <c r="AU452" s="200" t="s">
        <v>82</v>
      </c>
      <c r="AV452" s="11" t="s">
        <v>82</v>
      </c>
      <c r="AW452" s="11" t="s">
        <v>37</v>
      </c>
      <c r="AX452" s="11" t="s">
        <v>24</v>
      </c>
      <c r="AY452" s="200" t="s">
        <v>126</v>
      </c>
    </row>
    <row r="453" spans="2:65" s="1" customFormat="1" ht="22.5" customHeight="1" x14ac:dyDescent="0.3">
      <c r="B453" s="173"/>
      <c r="C453" s="174" t="s">
        <v>975</v>
      </c>
      <c r="D453" s="174" t="s">
        <v>129</v>
      </c>
      <c r="E453" s="175" t="s">
        <v>976</v>
      </c>
      <c r="F453" s="176" t="s">
        <v>977</v>
      </c>
      <c r="G453" s="177" t="s">
        <v>132</v>
      </c>
      <c r="H453" s="178">
        <v>26</v>
      </c>
      <c r="I453" s="179"/>
      <c r="J453" s="180">
        <f>ROUND(I453*H453,2)</f>
        <v>0</v>
      </c>
      <c r="K453" s="176" t="s">
        <v>198</v>
      </c>
      <c r="L453" s="40"/>
      <c r="M453" s="181" t="s">
        <v>5</v>
      </c>
      <c r="N453" s="182" t="s">
        <v>44</v>
      </c>
      <c r="O453" s="41"/>
      <c r="P453" s="183">
        <f>O453*H453</f>
        <v>0</v>
      </c>
      <c r="Q453" s="183">
        <v>0</v>
      </c>
      <c r="R453" s="183">
        <f>Q453*H453</f>
        <v>0</v>
      </c>
      <c r="S453" s="183">
        <v>0</v>
      </c>
      <c r="T453" s="184">
        <f>S453*H453</f>
        <v>0</v>
      </c>
      <c r="AR453" s="23" t="s">
        <v>133</v>
      </c>
      <c r="AT453" s="23" t="s">
        <v>129</v>
      </c>
      <c r="AU453" s="23" t="s">
        <v>82</v>
      </c>
      <c r="AY453" s="23" t="s">
        <v>126</v>
      </c>
      <c r="BE453" s="185">
        <f>IF(N453="základní",J453,0)</f>
        <v>0</v>
      </c>
      <c r="BF453" s="185">
        <f>IF(N453="snížená",J453,0)</f>
        <v>0</v>
      </c>
      <c r="BG453" s="185">
        <f>IF(N453="zákl. přenesená",J453,0)</f>
        <v>0</v>
      </c>
      <c r="BH453" s="185">
        <f>IF(N453="sníž. přenesená",J453,0)</f>
        <v>0</v>
      </c>
      <c r="BI453" s="185">
        <f>IF(N453="nulová",J453,0)</f>
        <v>0</v>
      </c>
      <c r="BJ453" s="23" t="s">
        <v>24</v>
      </c>
      <c r="BK453" s="185">
        <f>ROUND(I453*H453,2)</f>
        <v>0</v>
      </c>
      <c r="BL453" s="23" t="s">
        <v>133</v>
      </c>
      <c r="BM453" s="23" t="s">
        <v>978</v>
      </c>
    </row>
    <row r="454" spans="2:65" s="1" customFormat="1" x14ac:dyDescent="0.3">
      <c r="B454" s="40"/>
      <c r="D454" s="186" t="s">
        <v>135</v>
      </c>
      <c r="F454" s="187" t="s">
        <v>979</v>
      </c>
      <c r="I454" s="188"/>
      <c r="L454" s="40"/>
      <c r="M454" s="189"/>
      <c r="N454" s="41"/>
      <c r="O454" s="41"/>
      <c r="P454" s="41"/>
      <c r="Q454" s="41"/>
      <c r="R454" s="41"/>
      <c r="S454" s="41"/>
      <c r="T454" s="69"/>
      <c r="AT454" s="23" t="s">
        <v>135</v>
      </c>
      <c r="AU454" s="23" t="s">
        <v>82</v>
      </c>
    </row>
    <row r="455" spans="2:65" s="11" customFormat="1" x14ac:dyDescent="0.3">
      <c r="B455" s="191"/>
      <c r="D455" s="192" t="s">
        <v>138</v>
      </c>
      <c r="E455" s="193" t="s">
        <v>5</v>
      </c>
      <c r="F455" s="194" t="s">
        <v>755</v>
      </c>
      <c r="H455" s="195">
        <v>26</v>
      </c>
      <c r="I455" s="196"/>
      <c r="L455" s="191"/>
      <c r="M455" s="197"/>
      <c r="N455" s="198"/>
      <c r="O455" s="198"/>
      <c r="P455" s="198"/>
      <c r="Q455" s="198"/>
      <c r="R455" s="198"/>
      <c r="S455" s="198"/>
      <c r="T455" s="199"/>
      <c r="AT455" s="200" t="s">
        <v>138</v>
      </c>
      <c r="AU455" s="200" t="s">
        <v>82</v>
      </c>
      <c r="AV455" s="11" t="s">
        <v>82</v>
      </c>
      <c r="AW455" s="11" t="s">
        <v>37</v>
      </c>
      <c r="AX455" s="11" t="s">
        <v>24</v>
      </c>
      <c r="AY455" s="200" t="s">
        <v>126</v>
      </c>
    </row>
    <row r="456" spans="2:65" s="1" customFormat="1" ht="22.5" customHeight="1" x14ac:dyDescent="0.3">
      <c r="B456" s="173"/>
      <c r="C456" s="174" t="s">
        <v>980</v>
      </c>
      <c r="D456" s="174" t="s">
        <v>129</v>
      </c>
      <c r="E456" s="175" t="s">
        <v>981</v>
      </c>
      <c r="F456" s="176" t="s">
        <v>982</v>
      </c>
      <c r="G456" s="177" t="s">
        <v>363</v>
      </c>
      <c r="H456" s="178">
        <v>2.5</v>
      </c>
      <c r="I456" s="179"/>
      <c r="J456" s="180">
        <f>ROUND(I456*H456,2)</f>
        <v>0</v>
      </c>
      <c r="K456" s="176" t="s">
        <v>198</v>
      </c>
      <c r="L456" s="40"/>
      <c r="M456" s="181" t="s">
        <v>5</v>
      </c>
      <c r="N456" s="182" t="s">
        <v>44</v>
      </c>
      <c r="O456" s="41"/>
      <c r="P456" s="183">
        <f>O456*H456</f>
        <v>0</v>
      </c>
      <c r="Q456" s="183">
        <v>0.12</v>
      </c>
      <c r="R456" s="183">
        <f>Q456*H456</f>
        <v>0.3</v>
      </c>
      <c r="S456" s="183">
        <v>2.2000000000000002</v>
      </c>
      <c r="T456" s="184">
        <f>S456*H456</f>
        <v>5.5</v>
      </c>
      <c r="AR456" s="23" t="s">
        <v>133</v>
      </c>
      <c r="AT456" s="23" t="s">
        <v>129</v>
      </c>
      <c r="AU456" s="23" t="s">
        <v>82</v>
      </c>
      <c r="AY456" s="23" t="s">
        <v>126</v>
      </c>
      <c r="BE456" s="185">
        <f>IF(N456="základní",J456,0)</f>
        <v>0</v>
      </c>
      <c r="BF456" s="185">
        <f>IF(N456="snížená",J456,0)</f>
        <v>0</v>
      </c>
      <c r="BG456" s="185">
        <f>IF(N456="zákl. přenesená",J456,0)</f>
        <v>0</v>
      </c>
      <c r="BH456" s="185">
        <f>IF(N456="sníž. přenesená",J456,0)</f>
        <v>0</v>
      </c>
      <c r="BI456" s="185">
        <f>IF(N456="nulová",J456,0)</f>
        <v>0</v>
      </c>
      <c r="BJ456" s="23" t="s">
        <v>24</v>
      </c>
      <c r="BK456" s="185">
        <f>ROUND(I456*H456,2)</f>
        <v>0</v>
      </c>
      <c r="BL456" s="23" t="s">
        <v>133</v>
      </c>
      <c r="BM456" s="23" t="s">
        <v>983</v>
      </c>
    </row>
    <row r="457" spans="2:65" s="1" customFormat="1" x14ac:dyDescent="0.3">
      <c r="B457" s="40"/>
      <c r="D457" s="186" t="s">
        <v>135</v>
      </c>
      <c r="F457" s="187" t="s">
        <v>984</v>
      </c>
      <c r="I457" s="188"/>
      <c r="L457" s="40"/>
      <c r="M457" s="189"/>
      <c r="N457" s="41"/>
      <c r="O457" s="41"/>
      <c r="P457" s="41"/>
      <c r="Q457" s="41"/>
      <c r="R457" s="41"/>
      <c r="S457" s="41"/>
      <c r="T457" s="69"/>
      <c r="AT457" s="23" t="s">
        <v>135</v>
      </c>
      <c r="AU457" s="23" t="s">
        <v>82</v>
      </c>
    </row>
    <row r="458" spans="2:65" s="11" customFormat="1" x14ac:dyDescent="0.3">
      <c r="B458" s="191"/>
      <c r="D458" s="192" t="s">
        <v>138</v>
      </c>
      <c r="E458" s="193" t="s">
        <v>5</v>
      </c>
      <c r="F458" s="194" t="s">
        <v>985</v>
      </c>
      <c r="H458" s="195">
        <v>2.5</v>
      </c>
      <c r="I458" s="196"/>
      <c r="L458" s="191"/>
      <c r="M458" s="197"/>
      <c r="N458" s="198"/>
      <c r="O458" s="198"/>
      <c r="P458" s="198"/>
      <c r="Q458" s="198"/>
      <c r="R458" s="198"/>
      <c r="S458" s="198"/>
      <c r="T458" s="199"/>
      <c r="AT458" s="200" t="s">
        <v>138</v>
      </c>
      <c r="AU458" s="200" t="s">
        <v>82</v>
      </c>
      <c r="AV458" s="11" t="s">
        <v>82</v>
      </c>
      <c r="AW458" s="11" t="s">
        <v>37</v>
      </c>
      <c r="AX458" s="11" t="s">
        <v>24</v>
      </c>
      <c r="AY458" s="200" t="s">
        <v>126</v>
      </c>
    </row>
    <row r="459" spans="2:65" s="1" customFormat="1" ht="22.5" customHeight="1" x14ac:dyDescent="0.3">
      <c r="B459" s="173"/>
      <c r="C459" s="174" t="s">
        <v>986</v>
      </c>
      <c r="D459" s="174" t="s">
        <v>129</v>
      </c>
      <c r="E459" s="175" t="s">
        <v>987</v>
      </c>
      <c r="F459" s="176" t="s">
        <v>988</v>
      </c>
      <c r="G459" s="177" t="s">
        <v>132</v>
      </c>
      <c r="H459" s="178">
        <v>4</v>
      </c>
      <c r="I459" s="179"/>
      <c r="J459" s="180">
        <f>ROUND(I459*H459,2)</f>
        <v>0</v>
      </c>
      <c r="K459" s="176" t="s">
        <v>198</v>
      </c>
      <c r="L459" s="40"/>
      <c r="M459" s="181" t="s">
        <v>5</v>
      </c>
      <c r="N459" s="182" t="s">
        <v>44</v>
      </c>
      <c r="O459" s="41"/>
      <c r="P459" s="183">
        <f>O459*H459</f>
        <v>0</v>
      </c>
      <c r="Q459" s="183">
        <v>0</v>
      </c>
      <c r="R459" s="183">
        <f>Q459*H459</f>
        <v>0</v>
      </c>
      <c r="S459" s="183">
        <v>3.5000000000000003E-2</v>
      </c>
      <c r="T459" s="184">
        <f>S459*H459</f>
        <v>0.14000000000000001</v>
      </c>
      <c r="AR459" s="23" t="s">
        <v>133</v>
      </c>
      <c r="AT459" s="23" t="s">
        <v>129</v>
      </c>
      <c r="AU459" s="23" t="s">
        <v>82</v>
      </c>
      <c r="AY459" s="23" t="s">
        <v>126</v>
      </c>
      <c r="BE459" s="185">
        <f>IF(N459="základní",J459,0)</f>
        <v>0</v>
      </c>
      <c r="BF459" s="185">
        <f>IF(N459="snížená",J459,0)</f>
        <v>0</v>
      </c>
      <c r="BG459" s="185">
        <f>IF(N459="zákl. přenesená",J459,0)</f>
        <v>0</v>
      </c>
      <c r="BH459" s="185">
        <f>IF(N459="sníž. přenesená",J459,0)</f>
        <v>0</v>
      </c>
      <c r="BI459" s="185">
        <f>IF(N459="nulová",J459,0)</f>
        <v>0</v>
      </c>
      <c r="BJ459" s="23" t="s">
        <v>24</v>
      </c>
      <c r="BK459" s="185">
        <f>ROUND(I459*H459,2)</f>
        <v>0</v>
      </c>
      <c r="BL459" s="23" t="s">
        <v>133</v>
      </c>
      <c r="BM459" s="23" t="s">
        <v>989</v>
      </c>
    </row>
    <row r="460" spans="2:65" s="1" customFormat="1" ht="40.5" x14ac:dyDescent="0.3">
      <c r="B460" s="40"/>
      <c r="D460" s="186" t="s">
        <v>135</v>
      </c>
      <c r="F460" s="187" t="s">
        <v>990</v>
      </c>
      <c r="I460" s="188"/>
      <c r="L460" s="40"/>
      <c r="M460" s="189"/>
      <c r="N460" s="41"/>
      <c r="O460" s="41"/>
      <c r="P460" s="41"/>
      <c r="Q460" s="41"/>
      <c r="R460" s="41"/>
      <c r="S460" s="41"/>
      <c r="T460" s="69"/>
      <c r="AT460" s="23" t="s">
        <v>135</v>
      </c>
      <c r="AU460" s="23" t="s">
        <v>82</v>
      </c>
    </row>
    <row r="461" spans="2:65" s="11" customFormat="1" x14ac:dyDescent="0.3">
      <c r="B461" s="191"/>
      <c r="D461" s="192" t="s">
        <v>138</v>
      </c>
      <c r="E461" s="193" t="s">
        <v>5</v>
      </c>
      <c r="F461" s="194" t="s">
        <v>991</v>
      </c>
      <c r="H461" s="195">
        <v>4</v>
      </c>
      <c r="I461" s="196"/>
      <c r="L461" s="191"/>
      <c r="M461" s="197"/>
      <c r="N461" s="198"/>
      <c r="O461" s="198"/>
      <c r="P461" s="198"/>
      <c r="Q461" s="198"/>
      <c r="R461" s="198"/>
      <c r="S461" s="198"/>
      <c r="T461" s="199"/>
      <c r="AT461" s="200" t="s">
        <v>138</v>
      </c>
      <c r="AU461" s="200" t="s">
        <v>82</v>
      </c>
      <c r="AV461" s="11" t="s">
        <v>82</v>
      </c>
      <c r="AW461" s="11" t="s">
        <v>37</v>
      </c>
      <c r="AX461" s="11" t="s">
        <v>24</v>
      </c>
      <c r="AY461" s="200" t="s">
        <v>126</v>
      </c>
    </row>
    <row r="462" spans="2:65" s="1" customFormat="1" ht="22.5" customHeight="1" x14ac:dyDescent="0.3">
      <c r="B462" s="173"/>
      <c r="C462" s="174" t="s">
        <v>992</v>
      </c>
      <c r="D462" s="174" t="s">
        <v>129</v>
      </c>
      <c r="E462" s="175" t="s">
        <v>993</v>
      </c>
      <c r="F462" s="176" t="s">
        <v>994</v>
      </c>
      <c r="G462" s="177" t="s">
        <v>132</v>
      </c>
      <c r="H462" s="178">
        <v>668</v>
      </c>
      <c r="I462" s="179"/>
      <c r="J462" s="180">
        <f>ROUND(I462*H462,2)</f>
        <v>0</v>
      </c>
      <c r="K462" s="176" t="s">
        <v>198</v>
      </c>
      <c r="L462" s="40"/>
      <c r="M462" s="181" t="s">
        <v>5</v>
      </c>
      <c r="N462" s="182" t="s">
        <v>44</v>
      </c>
      <c r="O462" s="41"/>
      <c r="P462" s="183">
        <f>O462*H462</f>
        <v>0</v>
      </c>
      <c r="Q462" s="183">
        <v>9.0000000000000006E-5</v>
      </c>
      <c r="R462" s="183">
        <f>Q462*H462</f>
        <v>6.0120000000000007E-2</v>
      </c>
      <c r="S462" s="183">
        <v>4.2000000000000003E-2</v>
      </c>
      <c r="T462" s="184">
        <f>S462*H462</f>
        <v>28.056000000000001</v>
      </c>
      <c r="AR462" s="23" t="s">
        <v>133</v>
      </c>
      <c r="AT462" s="23" t="s">
        <v>129</v>
      </c>
      <c r="AU462" s="23" t="s">
        <v>82</v>
      </c>
      <c r="AY462" s="23" t="s">
        <v>126</v>
      </c>
      <c r="BE462" s="185">
        <f>IF(N462="základní",J462,0)</f>
        <v>0</v>
      </c>
      <c r="BF462" s="185">
        <f>IF(N462="snížená",J462,0)</f>
        <v>0</v>
      </c>
      <c r="BG462" s="185">
        <f>IF(N462="zákl. přenesená",J462,0)</f>
        <v>0</v>
      </c>
      <c r="BH462" s="185">
        <f>IF(N462="sníž. přenesená",J462,0)</f>
        <v>0</v>
      </c>
      <c r="BI462" s="185">
        <f>IF(N462="nulová",J462,0)</f>
        <v>0</v>
      </c>
      <c r="BJ462" s="23" t="s">
        <v>24</v>
      </c>
      <c r="BK462" s="185">
        <f>ROUND(I462*H462,2)</f>
        <v>0</v>
      </c>
      <c r="BL462" s="23" t="s">
        <v>133</v>
      </c>
      <c r="BM462" s="23" t="s">
        <v>995</v>
      </c>
    </row>
    <row r="463" spans="2:65" s="1" customFormat="1" ht="40.5" x14ac:dyDescent="0.3">
      <c r="B463" s="40"/>
      <c r="D463" s="186" t="s">
        <v>135</v>
      </c>
      <c r="F463" s="187" t="s">
        <v>996</v>
      </c>
      <c r="I463" s="188"/>
      <c r="L463" s="40"/>
      <c r="M463" s="189"/>
      <c r="N463" s="41"/>
      <c r="O463" s="41"/>
      <c r="P463" s="41"/>
      <c r="Q463" s="41"/>
      <c r="R463" s="41"/>
      <c r="S463" s="41"/>
      <c r="T463" s="69"/>
      <c r="AT463" s="23" t="s">
        <v>135</v>
      </c>
      <c r="AU463" s="23" t="s">
        <v>82</v>
      </c>
    </row>
    <row r="464" spans="2:65" s="11" customFormat="1" x14ac:dyDescent="0.3">
      <c r="B464" s="191"/>
      <c r="D464" s="192" t="s">
        <v>138</v>
      </c>
      <c r="E464" s="193" t="s">
        <v>5</v>
      </c>
      <c r="F464" s="194" t="s">
        <v>997</v>
      </c>
      <c r="H464" s="195">
        <v>668</v>
      </c>
      <c r="I464" s="196"/>
      <c r="L464" s="191"/>
      <c r="M464" s="197"/>
      <c r="N464" s="198"/>
      <c r="O464" s="198"/>
      <c r="P464" s="198"/>
      <c r="Q464" s="198"/>
      <c r="R464" s="198"/>
      <c r="S464" s="198"/>
      <c r="T464" s="199"/>
      <c r="AT464" s="200" t="s">
        <v>138</v>
      </c>
      <c r="AU464" s="200" t="s">
        <v>82</v>
      </c>
      <c r="AV464" s="11" t="s">
        <v>82</v>
      </c>
      <c r="AW464" s="11" t="s">
        <v>37</v>
      </c>
      <c r="AX464" s="11" t="s">
        <v>24</v>
      </c>
      <c r="AY464" s="200" t="s">
        <v>126</v>
      </c>
    </row>
    <row r="465" spans="2:65" s="1" customFormat="1" ht="22.5" customHeight="1" x14ac:dyDescent="0.3">
      <c r="B465" s="173"/>
      <c r="C465" s="174" t="s">
        <v>998</v>
      </c>
      <c r="D465" s="174" t="s">
        <v>129</v>
      </c>
      <c r="E465" s="175" t="s">
        <v>999</v>
      </c>
      <c r="F465" s="176" t="s">
        <v>1000</v>
      </c>
      <c r="G465" s="177" t="s">
        <v>184</v>
      </c>
      <c r="H465" s="178">
        <v>5</v>
      </c>
      <c r="I465" s="179"/>
      <c r="J465" s="180">
        <f>ROUND(I465*H465,2)</f>
        <v>0</v>
      </c>
      <c r="K465" s="176" t="s">
        <v>198</v>
      </c>
      <c r="L465" s="40"/>
      <c r="M465" s="181" t="s">
        <v>5</v>
      </c>
      <c r="N465" s="182" t="s">
        <v>44</v>
      </c>
      <c r="O465" s="41"/>
      <c r="P465" s="183">
        <f>O465*H465</f>
        <v>0</v>
      </c>
      <c r="Q465" s="183">
        <v>0</v>
      </c>
      <c r="R465" s="183">
        <f>Q465*H465</f>
        <v>0</v>
      </c>
      <c r="S465" s="183">
        <v>8.2000000000000003E-2</v>
      </c>
      <c r="T465" s="184">
        <f>S465*H465</f>
        <v>0.41000000000000003</v>
      </c>
      <c r="AR465" s="23" t="s">
        <v>133</v>
      </c>
      <c r="AT465" s="23" t="s">
        <v>129</v>
      </c>
      <c r="AU465" s="23" t="s">
        <v>82</v>
      </c>
      <c r="AY465" s="23" t="s">
        <v>126</v>
      </c>
      <c r="BE465" s="185">
        <f>IF(N465="základní",J465,0)</f>
        <v>0</v>
      </c>
      <c r="BF465" s="185">
        <f>IF(N465="snížená",J465,0)</f>
        <v>0</v>
      </c>
      <c r="BG465" s="185">
        <f>IF(N465="zákl. přenesená",J465,0)</f>
        <v>0</v>
      </c>
      <c r="BH465" s="185">
        <f>IF(N465="sníž. přenesená",J465,0)</f>
        <v>0</v>
      </c>
      <c r="BI465" s="185">
        <f>IF(N465="nulová",J465,0)</f>
        <v>0</v>
      </c>
      <c r="BJ465" s="23" t="s">
        <v>24</v>
      </c>
      <c r="BK465" s="185">
        <f>ROUND(I465*H465,2)</f>
        <v>0</v>
      </c>
      <c r="BL465" s="23" t="s">
        <v>133</v>
      </c>
      <c r="BM465" s="23" t="s">
        <v>1001</v>
      </c>
    </row>
    <row r="466" spans="2:65" s="1" customFormat="1" ht="27" x14ac:dyDescent="0.3">
      <c r="B466" s="40"/>
      <c r="D466" s="186" t="s">
        <v>135</v>
      </c>
      <c r="F466" s="187" t="s">
        <v>1002</v>
      </c>
      <c r="I466" s="188"/>
      <c r="L466" s="40"/>
      <c r="M466" s="189"/>
      <c r="N466" s="41"/>
      <c r="O466" s="41"/>
      <c r="P466" s="41"/>
      <c r="Q466" s="41"/>
      <c r="R466" s="41"/>
      <c r="S466" s="41"/>
      <c r="T466" s="69"/>
      <c r="AT466" s="23" t="s">
        <v>135</v>
      </c>
      <c r="AU466" s="23" t="s">
        <v>82</v>
      </c>
    </row>
    <row r="467" spans="2:65" s="11" customFormat="1" x14ac:dyDescent="0.3">
      <c r="B467" s="191"/>
      <c r="D467" s="192" t="s">
        <v>138</v>
      </c>
      <c r="E467" s="193" t="s">
        <v>5</v>
      </c>
      <c r="F467" s="194" t="s">
        <v>1003</v>
      </c>
      <c r="H467" s="195">
        <v>5</v>
      </c>
      <c r="I467" s="196"/>
      <c r="L467" s="191"/>
      <c r="M467" s="197"/>
      <c r="N467" s="198"/>
      <c r="O467" s="198"/>
      <c r="P467" s="198"/>
      <c r="Q467" s="198"/>
      <c r="R467" s="198"/>
      <c r="S467" s="198"/>
      <c r="T467" s="199"/>
      <c r="AT467" s="200" t="s">
        <v>138</v>
      </c>
      <c r="AU467" s="200" t="s">
        <v>82</v>
      </c>
      <c r="AV467" s="11" t="s">
        <v>82</v>
      </c>
      <c r="AW467" s="11" t="s">
        <v>37</v>
      </c>
      <c r="AX467" s="11" t="s">
        <v>24</v>
      </c>
      <c r="AY467" s="200" t="s">
        <v>126</v>
      </c>
    </row>
    <row r="468" spans="2:65" s="1" customFormat="1" ht="22.5" customHeight="1" x14ac:dyDescent="0.3">
      <c r="B468" s="173"/>
      <c r="C468" s="174" t="s">
        <v>1004</v>
      </c>
      <c r="D468" s="174" t="s">
        <v>129</v>
      </c>
      <c r="E468" s="175" t="s">
        <v>1005</v>
      </c>
      <c r="F468" s="176" t="s">
        <v>1006</v>
      </c>
      <c r="G468" s="177" t="s">
        <v>132</v>
      </c>
      <c r="H468" s="178">
        <v>7</v>
      </c>
      <c r="I468" s="179"/>
      <c r="J468" s="180">
        <f>ROUND(I468*H468,2)</f>
        <v>0</v>
      </c>
      <c r="K468" s="176" t="s">
        <v>198</v>
      </c>
      <c r="L468" s="40"/>
      <c r="M468" s="181" t="s">
        <v>5</v>
      </c>
      <c r="N468" s="182" t="s">
        <v>44</v>
      </c>
      <c r="O468" s="41"/>
      <c r="P468" s="183">
        <f>O468*H468</f>
        <v>0</v>
      </c>
      <c r="Q468" s="183">
        <v>0</v>
      </c>
      <c r="R468" s="183">
        <f>Q468*H468</f>
        <v>0</v>
      </c>
      <c r="S468" s="183">
        <v>0.98</v>
      </c>
      <c r="T468" s="184">
        <f>S468*H468</f>
        <v>6.8599999999999994</v>
      </c>
      <c r="AR468" s="23" t="s">
        <v>133</v>
      </c>
      <c r="AT468" s="23" t="s">
        <v>129</v>
      </c>
      <c r="AU468" s="23" t="s">
        <v>82</v>
      </c>
      <c r="AY468" s="23" t="s">
        <v>126</v>
      </c>
      <c r="BE468" s="185">
        <f>IF(N468="základní",J468,0)</f>
        <v>0</v>
      </c>
      <c r="BF468" s="185">
        <f>IF(N468="snížená",J468,0)</f>
        <v>0</v>
      </c>
      <c r="BG468" s="185">
        <f>IF(N468="zákl. přenesená",J468,0)</f>
        <v>0</v>
      </c>
      <c r="BH468" s="185">
        <f>IF(N468="sníž. přenesená",J468,0)</f>
        <v>0</v>
      </c>
      <c r="BI468" s="185">
        <f>IF(N468="nulová",J468,0)</f>
        <v>0</v>
      </c>
      <c r="BJ468" s="23" t="s">
        <v>24</v>
      </c>
      <c r="BK468" s="185">
        <f>ROUND(I468*H468,2)</f>
        <v>0</v>
      </c>
      <c r="BL468" s="23" t="s">
        <v>133</v>
      </c>
      <c r="BM468" s="23" t="s">
        <v>1007</v>
      </c>
    </row>
    <row r="469" spans="2:65" s="1" customFormat="1" ht="27" x14ac:dyDescent="0.3">
      <c r="B469" s="40"/>
      <c r="D469" s="186" t="s">
        <v>135</v>
      </c>
      <c r="F469" s="187" t="s">
        <v>1008</v>
      </c>
      <c r="I469" s="188"/>
      <c r="L469" s="40"/>
      <c r="M469" s="189"/>
      <c r="N469" s="41"/>
      <c r="O469" s="41"/>
      <c r="P469" s="41"/>
      <c r="Q469" s="41"/>
      <c r="R469" s="41"/>
      <c r="S469" s="41"/>
      <c r="T469" s="69"/>
      <c r="AT469" s="23" t="s">
        <v>135</v>
      </c>
      <c r="AU469" s="23" t="s">
        <v>82</v>
      </c>
    </row>
    <row r="470" spans="2:65" s="11" customFormat="1" x14ac:dyDescent="0.3">
      <c r="B470" s="191"/>
      <c r="D470" s="192" t="s">
        <v>138</v>
      </c>
      <c r="E470" s="193" t="s">
        <v>5</v>
      </c>
      <c r="F470" s="194" t="s">
        <v>1009</v>
      </c>
      <c r="H470" s="195">
        <v>7</v>
      </c>
      <c r="I470" s="196"/>
      <c r="L470" s="191"/>
      <c r="M470" s="197"/>
      <c r="N470" s="198"/>
      <c r="O470" s="198"/>
      <c r="P470" s="198"/>
      <c r="Q470" s="198"/>
      <c r="R470" s="198"/>
      <c r="S470" s="198"/>
      <c r="T470" s="199"/>
      <c r="AT470" s="200" t="s">
        <v>138</v>
      </c>
      <c r="AU470" s="200" t="s">
        <v>82</v>
      </c>
      <c r="AV470" s="11" t="s">
        <v>82</v>
      </c>
      <c r="AW470" s="11" t="s">
        <v>37</v>
      </c>
      <c r="AX470" s="11" t="s">
        <v>24</v>
      </c>
      <c r="AY470" s="200" t="s">
        <v>126</v>
      </c>
    </row>
    <row r="471" spans="2:65" s="1" customFormat="1" ht="22.5" customHeight="1" x14ac:dyDescent="0.3">
      <c r="B471" s="173"/>
      <c r="C471" s="174" t="s">
        <v>1010</v>
      </c>
      <c r="D471" s="174" t="s">
        <v>129</v>
      </c>
      <c r="E471" s="175" t="s">
        <v>1011</v>
      </c>
      <c r="F471" s="176" t="s">
        <v>1012</v>
      </c>
      <c r="G471" s="177" t="s">
        <v>132</v>
      </c>
      <c r="H471" s="178">
        <v>10</v>
      </c>
      <c r="I471" s="179"/>
      <c r="J471" s="180">
        <f>ROUND(I471*H471,2)</f>
        <v>0</v>
      </c>
      <c r="K471" s="176" t="s">
        <v>198</v>
      </c>
      <c r="L471" s="40"/>
      <c r="M471" s="181" t="s">
        <v>5</v>
      </c>
      <c r="N471" s="182" t="s">
        <v>44</v>
      </c>
      <c r="O471" s="41"/>
      <c r="P471" s="183">
        <f>O471*H471</f>
        <v>0</v>
      </c>
      <c r="Q471" s="183">
        <v>0</v>
      </c>
      <c r="R471" s="183">
        <f>Q471*H471</f>
        <v>0</v>
      </c>
      <c r="S471" s="183">
        <v>2.0550000000000002</v>
      </c>
      <c r="T471" s="184">
        <f>S471*H471</f>
        <v>20.55</v>
      </c>
      <c r="AR471" s="23" t="s">
        <v>133</v>
      </c>
      <c r="AT471" s="23" t="s">
        <v>129</v>
      </c>
      <c r="AU471" s="23" t="s">
        <v>82</v>
      </c>
      <c r="AY471" s="23" t="s">
        <v>126</v>
      </c>
      <c r="BE471" s="185">
        <f>IF(N471="základní",J471,0)</f>
        <v>0</v>
      </c>
      <c r="BF471" s="185">
        <f>IF(N471="snížená",J471,0)</f>
        <v>0</v>
      </c>
      <c r="BG471" s="185">
        <f>IF(N471="zákl. přenesená",J471,0)</f>
        <v>0</v>
      </c>
      <c r="BH471" s="185">
        <f>IF(N471="sníž. přenesená",J471,0)</f>
        <v>0</v>
      </c>
      <c r="BI471" s="185">
        <f>IF(N471="nulová",J471,0)</f>
        <v>0</v>
      </c>
      <c r="BJ471" s="23" t="s">
        <v>24</v>
      </c>
      <c r="BK471" s="185">
        <f>ROUND(I471*H471,2)</f>
        <v>0</v>
      </c>
      <c r="BL471" s="23" t="s">
        <v>133</v>
      </c>
      <c r="BM471" s="23" t="s">
        <v>1013</v>
      </c>
    </row>
    <row r="472" spans="2:65" s="1" customFormat="1" ht="27" x14ac:dyDescent="0.3">
      <c r="B472" s="40"/>
      <c r="D472" s="186" t="s">
        <v>135</v>
      </c>
      <c r="F472" s="187" t="s">
        <v>1014</v>
      </c>
      <c r="I472" s="188"/>
      <c r="L472" s="40"/>
      <c r="M472" s="189"/>
      <c r="N472" s="41"/>
      <c r="O472" s="41"/>
      <c r="P472" s="41"/>
      <c r="Q472" s="41"/>
      <c r="R472" s="41"/>
      <c r="S472" s="41"/>
      <c r="T472" s="69"/>
      <c r="AT472" s="23" t="s">
        <v>135</v>
      </c>
      <c r="AU472" s="23" t="s">
        <v>82</v>
      </c>
    </row>
    <row r="473" spans="2:65" s="11" customFormat="1" x14ac:dyDescent="0.3">
      <c r="B473" s="191"/>
      <c r="D473" s="186" t="s">
        <v>138</v>
      </c>
      <c r="E473" s="200" t="s">
        <v>5</v>
      </c>
      <c r="F473" s="202" t="s">
        <v>1015</v>
      </c>
      <c r="H473" s="203">
        <v>10</v>
      </c>
      <c r="I473" s="196"/>
      <c r="L473" s="191"/>
      <c r="M473" s="197"/>
      <c r="N473" s="198"/>
      <c r="O473" s="198"/>
      <c r="P473" s="198"/>
      <c r="Q473" s="198"/>
      <c r="R473" s="198"/>
      <c r="S473" s="198"/>
      <c r="T473" s="199"/>
      <c r="AT473" s="200" t="s">
        <v>138</v>
      </c>
      <c r="AU473" s="200" t="s">
        <v>82</v>
      </c>
      <c r="AV473" s="11" t="s">
        <v>82</v>
      </c>
      <c r="AW473" s="11" t="s">
        <v>37</v>
      </c>
      <c r="AX473" s="11" t="s">
        <v>24</v>
      </c>
      <c r="AY473" s="200" t="s">
        <v>126</v>
      </c>
    </row>
    <row r="474" spans="2:65" s="10" customFormat="1" ht="29.85" customHeight="1" x14ac:dyDescent="0.3">
      <c r="B474" s="159"/>
      <c r="D474" s="170" t="s">
        <v>72</v>
      </c>
      <c r="E474" s="171" t="s">
        <v>1016</v>
      </c>
      <c r="F474" s="171" t="s">
        <v>1017</v>
      </c>
      <c r="I474" s="162"/>
      <c r="J474" s="172">
        <f>BK474</f>
        <v>0</v>
      </c>
      <c r="L474" s="159"/>
      <c r="M474" s="164"/>
      <c r="N474" s="165"/>
      <c r="O474" s="165"/>
      <c r="P474" s="166">
        <f>SUM(P475:P517)</f>
        <v>0</v>
      </c>
      <c r="Q474" s="165"/>
      <c r="R474" s="166">
        <f>SUM(R475:R517)</f>
        <v>0</v>
      </c>
      <c r="S474" s="165"/>
      <c r="T474" s="167">
        <f>SUM(T475:T517)</f>
        <v>0</v>
      </c>
      <c r="AR474" s="160" t="s">
        <v>24</v>
      </c>
      <c r="AT474" s="168" t="s">
        <v>72</v>
      </c>
      <c r="AU474" s="168" t="s">
        <v>24</v>
      </c>
      <c r="AY474" s="160" t="s">
        <v>126</v>
      </c>
      <c r="BK474" s="169">
        <f>SUM(BK475:BK517)</f>
        <v>0</v>
      </c>
    </row>
    <row r="475" spans="2:65" s="1" customFormat="1" ht="22.5" customHeight="1" x14ac:dyDescent="0.3">
      <c r="B475" s="173"/>
      <c r="C475" s="174" t="s">
        <v>1018</v>
      </c>
      <c r="D475" s="174" t="s">
        <v>129</v>
      </c>
      <c r="E475" s="175" t="s">
        <v>1019</v>
      </c>
      <c r="F475" s="176" t="s">
        <v>1020</v>
      </c>
      <c r="G475" s="177" t="s">
        <v>352</v>
      </c>
      <c r="H475" s="178">
        <v>5314.5959999999995</v>
      </c>
      <c r="I475" s="179"/>
      <c r="J475" s="180">
        <f>ROUND(I475*H475,2)</f>
        <v>0</v>
      </c>
      <c r="K475" s="176" t="s">
        <v>198</v>
      </c>
      <c r="L475" s="40"/>
      <c r="M475" s="181" t="s">
        <v>5</v>
      </c>
      <c r="N475" s="182" t="s">
        <v>44</v>
      </c>
      <c r="O475" s="41"/>
      <c r="P475" s="183">
        <f>O475*H475</f>
        <v>0</v>
      </c>
      <c r="Q475" s="183">
        <v>0</v>
      </c>
      <c r="R475" s="183">
        <f>Q475*H475</f>
        <v>0</v>
      </c>
      <c r="S475" s="183">
        <v>0</v>
      </c>
      <c r="T475" s="184">
        <f>S475*H475</f>
        <v>0</v>
      </c>
      <c r="AR475" s="23" t="s">
        <v>133</v>
      </c>
      <c r="AT475" s="23" t="s">
        <v>129</v>
      </c>
      <c r="AU475" s="23" t="s">
        <v>82</v>
      </c>
      <c r="AY475" s="23" t="s">
        <v>126</v>
      </c>
      <c r="BE475" s="185">
        <f>IF(N475="základní",J475,0)</f>
        <v>0</v>
      </c>
      <c r="BF475" s="185">
        <f>IF(N475="snížená",J475,0)</f>
        <v>0</v>
      </c>
      <c r="BG475" s="185">
        <f>IF(N475="zákl. přenesená",J475,0)</f>
        <v>0</v>
      </c>
      <c r="BH475" s="185">
        <f>IF(N475="sníž. přenesená",J475,0)</f>
        <v>0</v>
      </c>
      <c r="BI475" s="185">
        <f>IF(N475="nulová",J475,0)</f>
        <v>0</v>
      </c>
      <c r="BJ475" s="23" t="s">
        <v>24</v>
      </c>
      <c r="BK475" s="185">
        <f>ROUND(I475*H475,2)</f>
        <v>0</v>
      </c>
      <c r="BL475" s="23" t="s">
        <v>133</v>
      </c>
      <c r="BM475" s="23" t="s">
        <v>1021</v>
      </c>
    </row>
    <row r="476" spans="2:65" s="1" customFormat="1" ht="27" x14ac:dyDescent="0.3">
      <c r="B476" s="40"/>
      <c r="D476" s="186" t="s">
        <v>135</v>
      </c>
      <c r="F476" s="187" t="s">
        <v>1022</v>
      </c>
      <c r="I476" s="188"/>
      <c r="L476" s="40"/>
      <c r="M476" s="189"/>
      <c r="N476" s="41"/>
      <c r="O476" s="41"/>
      <c r="P476" s="41"/>
      <c r="Q476" s="41"/>
      <c r="R476" s="41"/>
      <c r="S476" s="41"/>
      <c r="T476" s="69"/>
      <c r="AT476" s="23" t="s">
        <v>135</v>
      </c>
      <c r="AU476" s="23" t="s">
        <v>82</v>
      </c>
    </row>
    <row r="477" spans="2:65" s="11" customFormat="1" x14ac:dyDescent="0.3">
      <c r="B477" s="191"/>
      <c r="D477" s="186" t="s">
        <v>138</v>
      </c>
      <c r="E477" s="200" t="s">
        <v>5</v>
      </c>
      <c r="F477" s="202" t="s">
        <v>1023</v>
      </c>
      <c r="H477" s="203">
        <v>966.24</v>
      </c>
      <c r="I477" s="196"/>
      <c r="L477" s="191"/>
      <c r="M477" s="197"/>
      <c r="N477" s="198"/>
      <c r="O477" s="198"/>
      <c r="P477" s="198"/>
      <c r="Q477" s="198"/>
      <c r="R477" s="198"/>
      <c r="S477" s="198"/>
      <c r="T477" s="199"/>
      <c r="AT477" s="200" t="s">
        <v>138</v>
      </c>
      <c r="AU477" s="200" t="s">
        <v>82</v>
      </c>
      <c r="AV477" s="11" t="s">
        <v>82</v>
      </c>
      <c r="AW477" s="11" t="s">
        <v>37</v>
      </c>
      <c r="AX477" s="11" t="s">
        <v>73</v>
      </c>
      <c r="AY477" s="200" t="s">
        <v>126</v>
      </c>
    </row>
    <row r="478" spans="2:65" s="11" customFormat="1" x14ac:dyDescent="0.3">
      <c r="B478" s="191"/>
      <c r="D478" s="186" t="s">
        <v>138</v>
      </c>
      <c r="E478" s="200" t="s">
        <v>5</v>
      </c>
      <c r="F478" s="202" t="s">
        <v>1024</v>
      </c>
      <c r="H478" s="203">
        <v>598.35599999999999</v>
      </c>
      <c r="I478" s="196"/>
      <c r="L478" s="191"/>
      <c r="M478" s="197"/>
      <c r="N478" s="198"/>
      <c r="O478" s="198"/>
      <c r="P478" s="198"/>
      <c r="Q478" s="198"/>
      <c r="R478" s="198"/>
      <c r="S478" s="198"/>
      <c r="T478" s="199"/>
      <c r="AT478" s="200" t="s">
        <v>138</v>
      </c>
      <c r="AU478" s="200" t="s">
        <v>82</v>
      </c>
      <c r="AV478" s="11" t="s">
        <v>82</v>
      </c>
      <c r="AW478" s="11" t="s">
        <v>37</v>
      </c>
      <c r="AX478" s="11" t="s">
        <v>73</v>
      </c>
      <c r="AY478" s="200" t="s">
        <v>126</v>
      </c>
    </row>
    <row r="479" spans="2:65" s="11" customFormat="1" x14ac:dyDescent="0.3">
      <c r="B479" s="191"/>
      <c r="D479" s="186" t="s">
        <v>138</v>
      </c>
      <c r="E479" s="200" t="s">
        <v>5</v>
      </c>
      <c r="F479" s="202" t="s">
        <v>1025</v>
      </c>
      <c r="H479" s="203">
        <v>3739.2</v>
      </c>
      <c r="I479" s="196"/>
      <c r="L479" s="191"/>
      <c r="M479" s="197"/>
      <c r="N479" s="198"/>
      <c r="O479" s="198"/>
      <c r="P479" s="198"/>
      <c r="Q479" s="198"/>
      <c r="R479" s="198"/>
      <c r="S479" s="198"/>
      <c r="T479" s="199"/>
      <c r="AT479" s="200" t="s">
        <v>138</v>
      </c>
      <c r="AU479" s="200" t="s">
        <v>82</v>
      </c>
      <c r="AV479" s="11" t="s">
        <v>82</v>
      </c>
      <c r="AW479" s="11" t="s">
        <v>37</v>
      </c>
      <c r="AX479" s="11" t="s">
        <v>73</v>
      </c>
      <c r="AY479" s="200" t="s">
        <v>126</v>
      </c>
    </row>
    <row r="480" spans="2:65" s="11" customFormat="1" x14ac:dyDescent="0.3">
      <c r="B480" s="191"/>
      <c r="D480" s="186" t="s">
        <v>138</v>
      </c>
      <c r="E480" s="200" t="s">
        <v>5</v>
      </c>
      <c r="F480" s="202" t="s">
        <v>1026</v>
      </c>
      <c r="H480" s="203">
        <v>10.8</v>
      </c>
      <c r="I480" s="196"/>
      <c r="L480" s="191"/>
      <c r="M480" s="197"/>
      <c r="N480" s="198"/>
      <c r="O480" s="198"/>
      <c r="P480" s="198"/>
      <c r="Q480" s="198"/>
      <c r="R480" s="198"/>
      <c r="S480" s="198"/>
      <c r="T480" s="199"/>
      <c r="AT480" s="200" t="s">
        <v>138</v>
      </c>
      <c r="AU480" s="200" t="s">
        <v>82</v>
      </c>
      <c r="AV480" s="11" t="s">
        <v>82</v>
      </c>
      <c r="AW480" s="11" t="s">
        <v>37</v>
      </c>
      <c r="AX480" s="11" t="s">
        <v>73</v>
      </c>
      <c r="AY480" s="200" t="s">
        <v>126</v>
      </c>
    </row>
    <row r="481" spans="2:65" s="13" customFormat="1" x14ac:dyDescent="0.3">
      <c r="B481" s="226"/>
      <c r="D481" s="192" t="s">
        <v>138</v>
      </c>
      <c r="E481" s="227" t="s">
        <v>5</v>
      </c>
      <c r="F481" s="228" t="s">
        <v>383</v>
      </c>
      <c r="H481" s="229">
        <v>5314.5959999999995</v>
      </c>
      <c r="I481" s="230"/>
      <c r="L481" s="226"/>
      <c r="M481" s="231"/>
      <c r="N481" s="232"/>
      <c r="O481" s="232"/>
      <c r="P481" s="232"/>
      <c r="Q481" s="232"/>
      <c r="R481" s="232"/>
      <c r="S481" s="232"/>
      <c r="T481" s="233"/>
      <c r="AT481" s="234" t="s">
        <v>138</v>
      </c>
      <c r="AU481" s="234" t="s">
        <v>82</v>
      </c>
      <c r="AV481" s="13" t="s">
        <v>133</v>
      </c>
      <c r="AW481" s="13" t="s">
        <v>37</v>
      </c>
      <c r="AX481" s="13" t="s">
        <v>24</v>
      </c>
      <c r="AY481" s="234" t="s">
        <v>126</v>
      </c>
    </row>
    <row r="482" spans="2:65" s="1" customFormat="1" ht="22.5" customHeight="1" x14ac:dyDescent="0.3">
      <c r="B482" s="173"/>
      <c r="C482" s="174" t="s">
        <v>1027</v>
      </c>
      <c r="D482" s="174" t="s">
        <v>129</v>
      </c>
      <c r="E482" s="175" t="s">
        <v>1028</v>
      </c>
      <c r="F482" s="176" t="s">
        <v>1029</v>
      </c>
      <c r="G482" s="177" t="s">
        <v>352</v>
      </c>
      <c r="H482" s="178">
        <v>25654.344000000001</v>
      </c>
      <c r="I482" s="179"/>
      <c r="J482" s="180">
        <f>ROUND(I482*H482,2)</f>
        <v>0</v>
      </c>
      <c r="K482" s="176" t="s">
        <v>198</v>
      </c>
      <c r="L482" s="40"/>
      <c r="M482" s="181" t="s">
        <v>5</v>
      </c>
      <c r="N482" s="182" t="s">
        <v>44</v>
      </c>
      <c r="O482" s="41"/>
      <c r="P482" s="183">
        <f>O482*H482</f>
        <v>0</v>
      </c>
      <c r="Q482" s="183">
        <v>0</v>
      </c>
      <c r="R482" s="183">
        <f>Q482*H482</f>
        <v>0</v>
      </c>
      <c r="S482" s="183">
        <v>0</v>
      </c>
      <c r="T482" s="184">
        <f>S482*H482</f>
        <v>0</v>
      </c>
      <c r="AR482" s="23" t="s">
        <v>133</v>
      </c>
      <c r="AT482" s="23" t="s">
        <v>129</v>
      </c>
      <c r="AU482" s="23" t="s">
        <v>82</v>
      </c>
      <c r="AY482" s="23" t="s">
        <v>126</v>
      </c>
      <c r="BE482" s="185">
        <f>IF(N482="základní",J482,0)</f>
        <v>0</v>
      </c>
      <c r="BF482" s="185">
        <f>IF(N482="snížená",J482,0)</f>
        <v>0</v>
      </c>
      <c r="BG482" s="185">
        <f>IF(N482="zákl. přenesená",J482,0)</f>
        <v>0</v>
      </c>
      <c r="BH482" s="185">
        <f>IF(N482="sníž. přenesená",J482,0)</f>
        <v>0</v>
      </c>
      <c r="BI482" s="185">
        <f>IF(N482="nulová",J482,0)</f>
        <v>0</v>
      </c>
      <c r="BJ482" s="23" t="s">
        <v>24</v>
      </c>
      <c r="BK482" s="185">
        <f>ROUND(I482*H482,2)</f>
        <v>0</v>
      </c>
      <c r="BL482" s="23" t="s">
        <v>133</v>
      </c>
      <c r="BM482" s="23" t="s">
        <v>1030</v>
      </c>
    </row>
    <row r="483" spans="2:65" s="1" customFormat="1" ht="27" x14ac:dyDescent="0.3">
      <c r="B483" s="40"/>
      <c r="D483" s="186" t="s">
        <v>135</v>
      </c>
      <c r="F483" s="187" t="s">
        <v>1031</v>
      </c>
      <c r="I483" s="188"/>
      <c r="L483" s="40"/>
      <c r="M483" s="189"/>
      <c r="N483" s="41"/>
      <c r="O483" s="41"/>
      <c r="P483" s="41"/>
      <c r="Q483" s="41"/>
      <c r="R483" s="41"/>
      <c r="S483" s="41"/>
      <c r="T483" s="69"/>
      <c r="AT483" s="23" t="s">
        <v>135</v>
      </c>
      <c r="AU483" s="23" t="s">
        <v>82</v>
      </c>
    </row>
    <row r="484" spans="2:65" s="11" customFormat="1" x14ac:dyDescent="0.3">
      <c r="B484" s="191"/>
      <c r="D484" s="186" t="s">
        <v>138</v>
      </c>
      <c r="E484" s="200" t="s">
        <v>5</v>
      </c>
      <c r="F484" s="202" t="s">
        <v>1032</v>
      </c>
      <c r="H484" s="203">
        <v>13527.36</v>
      </c>
      <c r="I484" s="196"/>
      <c r="L484" s="191"/>
      <c r="M484" s="197"/>
      <c r="N484" s="198"/>
      <c r="O484" s="198"/>
      <c r="P484" s="198"/>
      <c r="Q484" s="198"/>
      <c r="R484" s="198"/>
      <c r="S484" s="198"/>
      <c r="T484" s="199"/>
      <c r="AT484" s="200" t="s">
        <v>138</v>
      </c>
      <c r="AU484" s="200" t="s">
        <v>82</v>
      </c>
      <c r="AV484" s="11" t="s">
        <v>82</v>
      </c>
      <c r="AW484" s="11" t="s">
        <v>37</v>
      </c>
      <c r="AX484" s="11" t="s">
        <v>73</v>
      </c>
      <c r="AY484" s="200" t="s">
        <v>126</v>
      </c>
    </row>
    <row r="485" spans="2:65" s="11" customFormat="1" x14ac:dyDescent="0.3">
      <c r="B485" s="191"/>
      <c r="D485" s="186" t="s">
        <v>138</v>
      </c>
      <c r="E485" s="200" t="s">
        <v>5</v>
      </c>
      <c r="F485" s="202" t="s">
        <v>1033</v>
      </c>
      <c r="H485" s="203">
        <v>8376.9840000000004</v>
      </c>
      <c r="I485" s="196"/>
      <c r="L485" s="191"/>
      <c r="M485" s="197"/>
      <c r="N485" s="198"/>
      <c r="O485" s="198"/>
      <c r="P485" s="198"/>
      <c r="Q485" s="198"/>
      <c r="R485" s="198"/>
      <c r="S485" s="198"/>
      <c r="T485" s="199"/>
      <c r="AT485" s="200" t="s">
        <v>138</v>
      </c>
      <c r="AU485" s="200" t="s">
        <v>82</v>
      </c>
      <c r="AV485" s="11" t="s">
        <v>82</v>
      </c>
      <c r="AW485" s="11" t="s">
        <v>37</v>
      </c>
      <c r="AX485" s="11" t="s">
        <v>73</v>
      </c>
      <c r="AY485" s="200" t="s">
        <v>126</v>
      </c>
    </row>
    <row r="486" spans="2:65" s="11" customFormat="1" x14ac:dyDescent="0.3">
      <c r="B486" s="191"/>
      <c r="D486" s="186" t="s">
        <v>138</v>
      </c>
      <c r="E486" s="200" t="s">
        <v>5</v>
      </c>
      <c r="F486" s="202" t="s">
        <v>1034</v>
      </c>
      <c r="H486" s="203">
        <v>3739.2</v>
      </c>
      <c r="I486" s="196"/>
      <c r="L486" s="191"/>
      <c r="M486" s="197"/>
      <c r="N486" s="198"/>
      <c r="O486" s="198"/>
      <c r="P486" s="198"/>
      <c r="Q486" s="198"/>
      <c r="R486" s="198"/>
      <c r="S486" s="198"/>
      <c r="T486" s="199"/>
      <c r="AT486" s="200" t="s">
        <v>138</v>
      </c>
      <c r="AU486" s="200" t="s">
        <v>82</v>
      </c>
      <c r="AV486" s="11" t="s">
        <v>82</v>
      </c>
      <c r="AW486" s="11" t="s">
        <v>37</v>
      </c>
      <c r="AX486" s="11" t="s">
        <v>73</v>
      </c>
      <c r="AY486" s="200" t="s">
        <v>126</v>
      </c>
    </row>
    <row r="487" spans="2:65" s="11" customFormat="1" x14ac:dyDescent="0.3">
      <c r="B487" s="191"/>
      <c r="D487" s="186" t="s">
        <v>138</v>
      </c>
      <c r="E487" s="200" t="s">
        <v>5</v>
      </c>
      <c r="F487" s="202" t="s">
        <v>1035</v>
      </c>
      <c r="H487" s="203">
        <v>10.8</v>
      </c>
      <c r="I487" s="196"/>
      <c r="L487" s="191"/>
      <c r="M487" s="197"/>
      <c r="N487" s="198"/>
      <c r="O487" s="198"/>
      <c r="P487" s="198"/>
      <c r="Q487" s="198"/>
      <c r="R487" s="198"/>
      <c r="S487" s="198"/>
      <c r="T487" s="199"/>
      <c r="AT487" s="200" t="s">
        <v>138</v>
      </c>
      <c r="AU487" s="200" t="s">
        <v>82</v>
      </c>
      <c r="AV487" s="11" t="s">
        <v>82</v>
      </c>
      <c r="AW487" s="11" t="s">
        <v>37</v>
      </c>
      <c r="AX487" s="11" t="s">
        <v>73</v>
      </c>
      <c r="AY487" s="200" t="s">
        <v>126</v>
      </c>
    </row>
    <row r="488" spans="2:65" s="13" customFormat="1" x14ac:dyDescent="0.3">
      <c r="B488" s="226"/>
      <c r="D488" s="192" t="s">
        <v>138</v>
      </c>
      <c r="E488" s="227" t="s">
        <v>5</v>
      </c>
      <c r="F488" s="228" t="s">
        <v>383</v>
      </c>
      <c r="H488" s="229">
        <v>25654.344000000001</v>
      </c>
      <c r="I488" s="230"/>
      <c r="L488" s="226"/>
      <c r="M488" s="231"/>
      <c r="N488" s="232"/>
      <c r="O488" s="232"/>
      <c r="P488" s="232"/>
      <c r="Q488" s="232"/>
      <c r="R488" s="232"/>
      <c r="S488" s="232"/>
      <c r="T488" s="233"/>
      <c r="AT488" s="234" t="s">
        <v>138</v>
      </c>
      <c r="AU488" s="234" t="s">
        <v>82</v>
      </c>
      <c r="AV488" s="13" t="s">
        <v>133</v>
      </c>
      <c r="AW488" s="13" t="s">
        <v>37</v>
      </c>
      <c r="AX488" s="13" t="s">
        <v>24</v>
      </c>
      <c r="AY488" s="234" t="s">
        <v>126</v>
      </c>
    </row>
    <row r="489" spans="2:65" s="1" customFormat="1" ht="22.5" customHeight="1" x14ac:dyDescent="0.3">
      <c r="B489" s="173"/>
      <c r="C489" s="174" t="s">
        <v>1036</v>
      </c>
      <c r="D489" s="174" t="s">
        <v>129</v>
      </c>
      <c r="E489" s="175" t="s">
        <v>1037</v>
      </c>
      <c r="F489" s="176" t="s">
        <v>1038</v>
      </c>
      <c r="G489" s="177" t="s">
        <v>352</v>
      </c>
      <c r="H489" s="178">
        <v>35.770000000000003</v>
      </c>
      <c r="I489" s="179"/>
      <c r="J489" s="180">
        <f>ROUND(I489*H489,2)</f>
        <v>0</v>
      </c>
      <c r="K489" s="176" t="s">
        <v>198</v>
      </c>
      <c r="L489" s="40"/>
      <c r="M489" s="181" t="s">
        <v>5</v>
      </c>
      <c r="N489" s="182" t="s">
        <v>44</v>
      </c>
      <c r="O489" s="41"/>
      <c r="P489" s="183">
        <f>O489*H489</f>
        <v>0</v>
      </c>
      <c r="Q489" s="183">
        <v>0</v>
      </c>
      <c r="R489" s="183">
        <f>Q489*H489</f>
        <v>0</v>
      </c>
      <c r="S489" s="183">
        <v>0</v>
      </c>
      <c r="T489" s="184">
        <f>S489*H489</f>
        <v>0</v>
      </c>
      <c r="AR489" s="23" t="s">
        <v>133</v>
      </c>
      <c r="AT489" s="23" t="s">
        <v>129</v>
      </c>
      <c r="AU489" s="23" t="s">
        <v>82</v>
      </c>
      <c r="AY489" s="23" t="s">
        <v>126</v>
      </c>
      <c r="BE489" s="185">
        <f>IF(N489="základní",J489,0)</f>
        <v>0</v>
      </c>
      <c r="BF489" s="185">
        <f>IF(N489="snížená",J489,0)</f>
        <v>0</v>
      </c>
      <c r="BG489" s="185">
        <f>IF(N489="zákl. přenesená",J489,0)</f>
        <v>0</v>
      </c>
      <c r="BH489" s="185">
        <f>IF(N489="sníž. přenesená",J489,0)</f>
        <v>0</v>
      </c>
      <c r="BI489" s="185">
        <f>IF(N489="nulová",J489,0)</f>
        <v>0</v>
      </c>
      <c r="BJ489" s="23" t="s">
        <v>24</v>
      </c>
      <c r="BK489" s="185">
        <f>ROUND(I489*H489,2)</f>
        <v>0</v>
      </c>
      <c r="BL489" s="23" t="s">
        <v>133</v>
      </c>
      <c r="BM489" s="23" t="s">
        <v>1039</v>
      </c>
    </row>
    <row r="490" spans="2:65" s="1" customFormat="1" ht="27" x14ac:dyDescent="0.3">
      <c r="B490" s="40"/>
      <c r="D490" s="186" t="s">
        <v>135</v>
      </c>
      <c r="F490" s="187" t="s">
        <v>1040</v>
      </c>
      <c r="I490" s="188"/>
      <c r="L490" s="40"/>
      <c r="M490" s="189"/>
      <c r="N490" s="41"/>
      <c r="O490" s="41"/>
      <c r="P490" s="41"/>
      <c r="Q490" s="41"/>
      <c r="R490" s="41"/>
      <c r="S490" s="41"/>
      <c r="T490" s="69"/>
      <c r="AT490" s="23" t="s">
        <v>135</v>
      </c>
      <c r="AU490" s="23" t="s">
        <v>82</v>
      </c>
    </row>
    <row r="491" spans="2:65" s="11" customFormat="1" x14ac:dyDescent="0.3">
      <c r="B491" s="191"/>
      <c r="D491" s="186" t="s">
        <v>138</v>
      </c>
      <c r="E491" s="200" t="s">
        <v>5</v>
      </c>
      <c r="F491" s="202" t="s">
        <v>1041</v>
      </c>
      <c r="H491" s="203">
        <v>27.41</v>
      </c>
      <c r="I491" s="196"/>
      <c r="L491" s="191"/>
      <c r="M491" s="197"/>
      <c r="N491" s="198"/>
      <c r="O491" s="198"/>
      <c r="P491" s="198"/>
      <c r="Q491" s="198"/>
      <c r="R491" s="198"/>
      <c r="S491" s="198"/>
      <c r="T491" s="199"/>
      <c r="AT491" s="200" t="s">
        <v>138</v>
      </c>
      <c r="AU491" s="200" t="s">
        <v>82</v>
      </c>
      <c r="AV491" s="11" t="s">
        <v>82</v>
      </c>
      <c r="AW491" s="11" t="s">
        <v>37</v>
      </c>
      <c r="AX491" s="11" t="s">
        <v>73</v>
      </c>
      <c r="AY491" s="200" t="s">
        <v>126</v>
      </c>
    </row>
    <row r="492" spans="2:65" s="11" customFormat="1" x14ac:dyDescent="0.3">
      <c r="B492" s="191"/>
      <c r="D492" s="186" t="s">
        <v>138</v>
      </c>
      <c r="E492" s="200" t="s">
        <v>5</v>
      </c>
      <c r="F492" s="202" t="s">
        <v>1042</v>
      </c>
      <c r="H492" s="203">
        <v>8.36</v>
      </c>
      <c r="I492" s="196"/>
      <c r="L492" s="191"/>
      <c r="M492" s="197"/>
      <c r="N492" s="198"/>
      <c r="O492" s="198"/>
      <c r="P492" s="198"/>
      <c r="Q492" s="198"/>
      <c r="R492" s="198"/>
      <c r="S492" s="198"/>
      <c r="T492" s="199"/>
      <c r="AT492" s="200" t="s">
        <v>138</v>
      </c>
      <c r="AU492" s="200" t="s">
        <v>82</v>
      </c>
      <c r="AV492" s="11" t="s">
        <v>82</v>
      </c>
      <c r="AW492" s="11" t="s">
        <v>37</v>
      </c>
      <c r="AX492" s="11" t="s">
        <v>73</v>
      </c>
      <c r="AY492" s="200" t="s">
        <v>126</v>
      </c>
    </row>
    <row r="493" spans="2:65" s="13" customFormat="1" x14ac:dyDescent="0.3">
      <c r="B493" s="226"/>
      <c r="D493" s="192" t="s">
        <v>138</v>
      </c>
      <c r="E493" s="227" t="s">
        <v>5</v>
      </c>
      <c r="F493" s="228" t="s">
        <v>383</v>
      </c>
      <c r="H493" s="229">
        <v>35.770000000000003</v>
      </c>
      <c r="I493" s="230"/>
      <c r="L493" s="226"/>
      <c r="M493" s="231"/>
      <c r="N493" s="232"/>
      <c r="O493" s="232"/>
      <c r="P493" s="232"/>
      <c r="Q493" s="232"/>
      <c r="R493" s="232"/>
      <c r="S493" s="232"/>
      <c r="T493" s="233"/>
      <c r="AT493" s="234" t="s">
        <v>138</v>
      </c>
      <c r="AU493" s="234" t="s">
        <v>82</v>
      </c>
      <c r="AV493" s="13" t="s">
        <v>133</v>
      </c>
      <c r="AW493" s="13" t="s">
        <v>37</v>
      </c>
      <c r="AX493" s="13" t="s">
        <v>24</v>
      </c>
      <c r="AY493" s="234" t="s">
        <v>126</v>
      </c>
    </row>
    <row r="494" spans="2:65" s="1" customFormat="1" ht="22.5" customHeight="1" x14ac:dyDescent="0.3">
      <c r="B494" s="173"/>
      <c r="C494" s="174" t="s">
        <v>1043</v>
      </c>
      <c r="D494" s="174" t="s">
        <v>129</v>
      </c>
      <c r="E494" s="175" t="s">
        <v>1044</v>
      </c>
      <c r="F494" s="176" t="s">
        <v>1045</v>
      </c>
      <c r="G494" s="177" t="s">
        <v>352</v>
      </c>
      <c r="H494" s="178">
        <v>411.6</v>
      </c>
      <c r="I494" s="179"/>
      <c r="J494" s="180">
        <f>ROUND(I494*H494,2)</f>
        <v>0</v>
      </c>
      <c r="K494" s="176" t="s">
        <v>198</v>
      </c>
      <c r="L494" s="40"/>
      <c r="M494" s="181" t="s">
        <v>5</v>
      </c>
      <c r="N494" s="182" t="s">
        <v>44</v>
      </c>
      <c r="O494" s="41"/>
      <c r="P494" s="183">
        <f>O494*H494</f>
        <v>0</v>
      </c>
      <c r="Q494" s="183">
        <v>0</v>
      </c>
      <c r="R494" s="183">
        <f>Q494*H494</f>
        <v>0</v>
      </c>
      <c r="S494" s="183">
        <v>0</v>
      </c>
      <c r="T494" s="184">
        <f>S494*H494</f>
        <v>0</v>
      </c>
      <c r="AR494" s="23" t="s">
        <v>133</v>
      </c>
      <c r="AT494" s="23" t="s">
        <v>129</v>
      </c>
      <c r="AU494" s="23" t="s">
        <v>82</v>
      </c>
      <c r="AY494" s="23" t="s">
        <v>126</v>
      </c>
      <c r="BE494" s="185">
        <f>IF(N494="základní",J494,0)</f>
        <v>0</v>
      </c>
      <c r="BF494" s="185">
        <f>IF(N494="snížená",J494,0)</f>
        <v>0</v>
      </c>
      <c r="BG494" s="185">
        <f>IF(N494="zákl. přenesená",J494,0)</f>
        <v>0</v>
      </c>
      <c r="BH494" s="185">
        <f>IF(N494="sníž. přenesená",J494,0)</f>
        <v>0</v>
      </c>
      <c r="BI494" s="185">
        <f>IF(N494="nulová",J494,0)</f>
        <v>0</v>
      </c>
      <c r="BJ494" s="23" t="s">
        <v>24</v>
      </c>
      <c r="BK494" s="185">
        <f>ROUND(I494*H494,2)</f>
        <v>0</v>
      </c>
      <c r="BL494" s="23" t="s">
        <v>133</v>
      </c>
      <c r="BM494" s="23" t="s">
        <v>1046</v>
      </c>
    </row>
    <row r="495" spans="2:65" s="1" customFormat="1" ht="27" x14ac:dyDescent="0.3">
      <c r="B495" s="40"/>
      <c r="D495" s="186" t="s">
        <v>135</v>
      </c>
      <c r="F495" s="187" t="s">
        <v>1031</v>
      </c>
      <c r="I495" s="188"/>
      <c r="L495" s="40"/>
      <c r="M495" s="189"/>
      <c r="N495" s="41"/>
      <c r="O495" s="41"/>
      <c r="P495" s="41"/>
      <c r="Q495" s="41"/>
      <c r="R495" s="41"/>
      <c r="S495" s="41"/>
      <c r="T495" s="69"/>
      <c r="AT495" s="23" t="s">
        <v>135</v>
      </c>
      <c r="AU495" s="23" t="s">
        <v>82</v>
      </c>
    </row>
    <row r="496" spans="2:65" s="11" customFormat="1" x14ac:dyDescent="0.3">
      <c r="B496" s="191"/>
      <c r="D496" s="186" t="s">
        <v>138</v>
      </c>
      <c r="E496" s="200" t="s">
        <v>5</v>
      </c>
      <c r="F496" s="202" t="s">
        <v>1047</v>
      </c>
      <c r="H496" s="203">
        <v>294.56</v>
      </c>
      <c r="I496" s="196"/>
      <c r="L496" s="191"/>
      <c r="M496" s="197"/>
      <c r="N496" s="198"/>
      <c r="O496" s="198"/>
      <c r="P496" s="198"/>
      <c r="Q496" s="198"/>
      <c r="R496" s="198"/>
      <c r="S496" s="198"/>
      <c r="T496" s="199"/>
      <c r="AT496" s="200" t="s">
        <v>138</v>
      </c>
      <c r="AU496" s="200" t="s">
        <v>82</v>
      </c>
      <c r="AV496" s="11" t="s">
        <v>82</v>
      </c>
      <c r="AW496" s="11" t="s">
        <v>37</v>
      </c>
      <c r="AX496" s="11" t="s">
        <v>73</v>
      </c>
      <c r="AY496" s="200" t="s">
        <v>126</v>
      </c>
    </row>
    <row r="497" spans="2:65" s="11" customFormat="1" x14ac:dyDescent="0.3">
      <c r="B497" s="191"/>
      <c r="D497" s="186" t="s">
        <v>138</v>
      </c>
      <c r="E497" s="200" t="s">
        <v>5</v>
      </c>
      <c r="F497" s="202" t="s">
        <v>1048</v>
      </c>
      <c r="H497" s="203">
        <v>117.04</v>
      </c>
      <c r="I497" s="196"/>
      <c r="L497" s="191"/>
      <c r="M497" s="197"/>
      <c r="N497" s="198"/>
      <c r="O497" s="198"/>
      <c r="P497" s="198"/>
      <c r="Q497" s="198"/>
      <c r="R497" s="198"/>
      <c r="S497" s="198"/>
      <c r="T497" s="199"/>
      <c r="AT497" s="200" t="s">
        <v>138</v>
      </c>
      <c r="AU497" s="200" t="s">
        <v>82</v>
      </c>
      <c r="AV497" s="11" t="s">
        <v>82</v>
      </c>
      <c r="AW497" s="11" t="s">
        <v>37</v>
      </c>
      <c r="AX497" s="11" t="s">
        <v>73</v>
      </c>
      <c r="AY497" s="200" t="s">
        <v>126</v>
      </c>
    </row>
    <row r="498" spans="2:65" s="13" customFormat="1" x14ac:dyDescent="0.3">
      <c r="B498" s="226"/>
      <c r="D498" s="192" t="s">
        <v>138</v>
      </c>
      <c r="E498" s="227" t="s">
        <v>5</v>
      </c>
      <c r="F498" s="228" t="s">
        <v>383</v>
      </c>
      <c r="H498" s="229">
        <v>411.6</v>
      </c>
      <c r="I498" s="230"/>
      <c r="L498" s="226"/>
      <c r="M498" s="231"/>
      <c r="N498" s="232"/>
      <c r="O498" s="232"/>
      <c r="P498" s="232"/>
      <c r="Q498" s="232"/>
      <c r="R498" s="232"/>
      <c r="S498" s="232"/>
      <c r="T498" s="233"/>
      <c r="AT498" s="234" t="s">
        <v>138</v>
      </c>
      <c r="AU498" s="234" t="s">
        <v>82</v>
      </c>
      <c r="AV498" s="13" t="s">
        <v>133</v>
      </c>
      <c r="AW498" s="13" t="s">
        <v>37</v>
      </c>
      <c r="AX498" s="13" t="s">
        <v>24</v>
      </c>
      <c r="AY498" s="234" t="s">
        <v>126</v>
      </c>
    </row>
    <row r="499" spans="2:65" s="1" customFormat="1" ht="22.5" customHeight="1" x14ac:dyDescent="0.3">
      <c r="B499" s="173"/>
      <c r="C499" s="174" t="s">
        <v>1049</v>
      </c>
      <c r="D499" s="174" t="s">
        <v>129</v>
      </c>
      <c r="E499" s="175" t="s">
        <v>1050</v>
      </c>
      <c r="F499" s="176" t="s">
        <v>1051</v>
      </c>
      <c r="G499" s="177" t="s">
        <v>352</v>
      </c>
      <c r="H499" s="178">
        <v>28.36</v>
      </c>
      <c r="I499" s="179"/>
      <c r="J499" s="180">
        <f>ROUND(I499*H499,2)</f>
        <v>0</v>
      </c>
      <c r="K499" s="176" t="s">
        <v>198</v>
      </c>
      <c r="L499" s="40"/>
      <c r="M499" s="181" t="s">
        <v>5</v>
      </c>
      <c r="N499" s="182" t="s">
        <v>44</v>
      </c>
      <c r="O499" s="41"/>
      <c r="P499" s="183">
        <f>O499*H499</f>
        <v>0</v>
      </c>
      <c r="Q499" s="183">
        <v>0</v>
      </c>
      <c r="R499" s="183">
        <f>Q499*H499</f>
        <v>0</v>
      </c>
      <c r="S499" s="183">
        <v>0</v>
      </c>
      <c r="T499" s="184">
        <f>S499*H499</f>
        <v>0</v>
      </c>
      <c r="AR499" s="23" t="s">
        <v>133</v>
      </c>
      <c r="AT499" s="23" t="s">
        <v>129</v>
      </c>
      <c r="AU499" s="23" t="s">
        <v>82</v>
      </c>
      <c r="AY499" s="23" t="s">
        <v>126</v>
      </c>
      <c r="BE499" s="185">
        <f>IF(N499="základní",J499,0)</f>
        <v>0</v>
      </c>
      <c r="BF499" s="185">
        <f>IF(N499="snížená",J499,0)</f>
        <v>0</v>
      </c>
      <c r="BG499" s="185">
        <f>IF(N499="zákl. přenesená",J499,0)</f>
        <v>0</v>
      </c>
      <c r="BH499" s="185">
        <f>IF(N499="sníž. přenesená",J499,0)</f>
        <v>0</v>
      </c>
      <c r="BI499" s="185">
        <f>IF(N499="nulová",J499,0)</f>
        <v>0</v>
      </c>
      <c r="BJ499" s="23" t="s">
        <v>24</v>
      </c>
      <c r="BK499" s="185">
        <f>ROUND(I499*H499,2)</f>
        <v>0</v>
      </c>
      <c r="BL499" s="23" t="s">
        <v>133</v>
      </c>
      <c r="BM499" s="23" t="s">
        <v>1052</v>
      </c>
    </row>
    <row r="500" spans="2:65" s="1" customFormat="1" ht="27" x14ac:dyDescent="0.3">
      <c r="B500" s="40"/>
      <c r="D500" s="186" t="s">
        <v>135</v>
      </c>
      <c r="F500" s="187" t="s">
        <v>1053</v>
      </c>
      <c r="I500" s="188"/>
      <c r="L500" s="40"/>
      <c r="M500" s="189"/>
      <c r="N500" s="41"/>
      <c r="O500" s="41"/>
      <c r="P500" s="41"/>
      <c r="Q500" s="41"/>
      <c r="R500" s="41"/>
      <c r="S500" s="41"/>
      <c r="T500" s="69"/>
      <c r="AT500" s="23" t="s">
        <v>135</v>
      </c>
      <c r="AU500" s="23" t="s">
        <v>82</v>
      </c>
    </row>
    <row r="501" spans="2:65" s="11" customFormat="1" x14ac:dyDescent="0.3">
      <c r="B501" s="191"/>
      <c r="D501" s="186" t="s">
        <v>138</v>
      </c>
      <c r="E501" s="200" t="s">
        <v>5</v>
      </c>
      <c r="F501" s="202" t="s">
        <v>1054</v>
      </c>
      <c r="H501" s="203">
        <v>28.056000000000001</v>
      </c>
      <c r="I501" s="196"/>
      <c r="L501" s="191"/>
      <c r="M501" s="197"/>
      <c r="N501" s="198"/>
      <c r="O501" s="198"/>
      <c r="P501" s="198"/>
      <c r="Q501" s="198"/>
      <c r="R501" s="198"/>
      <c r="S501" s="198"/>
      <c r="T501" s="199"/>
      <c r="AT501" s="200" t="s">
        <v>138</v>
      </c>
      <c r="AU501" s="200" t="s">
        <v>82</v>
      </c>
      <c r="AV501" s="11" t="s">
        <v>82</v>
      </c>
      <c r="AW501" s="11" t="s">
        <v>37</v>
      </c>
      <c r="AX501" s="11" t="s">
        <v>73</v>
      </c>
      <c r="AY501" s="200" t="s">
        <v>126</v>
      </c>
    </row>
    <row r="502" spans="2:65" s="11" customFormat="1" x14ac:dyDescent="0.3">
      <c r="B502" s="191"/>
      <c r="D502" s="186" t="s">
        <v>138</v>
      </c>
      <c r="E502" s="200" t="s">
        <v>5</v>
      </c>
      <c r="F502" s="202" t="s">
        <v>1055</v>
      </c>
      <c r="H502" s="203">
        <v>0.16400000000000001</v>
      </c>
      <c r="I502" s="196"/>
      <c r="L502" s="191"/>
      <c r="M502" s="197"/>
      <c r="N502" s="198"/>
      <c r="O502" s="198"/>
      <c r="P502" s="198"/>
      <c r="Q502" s="198"/>
      <c r="R502" s="198"/>
      <c r="S502" s="198"/>
      <c r="T502" s="199"/>
      <c r="AT502" s="200" t="s">
        <v>138</v>
      </c>
      <c r="AU502" s="200" t="s">
        <v>82</v>
      </c>
      <c r="AV502" s="11" t="s">
        <v>82</v>
      </c>
      <c r="AW502" s="11" t="s">
        <v>37</v>
      </c>
      <c r="AX502" s="11" t="s">
        <v>73</v>
      </c>
      <c r="AY502" s="200" t="s">
        <v>126</v>
      </c>
    </row>
    <row r="503" spans="2:65" s="11" customFormat="1" x14ac:dyDescent="0.3">
      <c r="B503" s="191"/>
      <c r="D503" s="186" t="s">
        <v>138</v>
      </c>
      <c r="E503" s="200" t="s">
        <v>5</v>
      </c>
      <c r="F503" s="202" t="s">
        <v>1056</v>
      </c>
      <c r="H503" s="203">
        <v>0.14000000000000001</v>
      </c>
      <c r="I503" s="196"/>
      <c r="L503" s="191"/>
      <c r="M503" s="197"/>
      <c r="N503" s="198"/>
      <c r="O503" s="198"/>
      <c r="P503" s="198"/>
      <c r="Q503" s="198"/>
      <c r="R503" s="198"/>
      <c r="S503" s="198"/>
      <c r="T503" s="199"/>
      <c r="AT503" s="200" t="s">
        <v>138</v>
      </c>
      <c r="AU503" s="200" t="s">
        <v>82</v>
      </c>
      <c r="AV503" s="11" t="s">
        <v>82</v>
      </c>
      <c r="AW503" s="11" t="s">
        <v>37</v>
      </c>
      <c r="AX503" s="11" t="s">
        <v>73</v>
      </c>
      <c r="AY503" s="200" t="s">
        <v>126</v>
      </c>
    </row>
    <row r="504" spans="2:65" s="13" customFormat="1" x14ac:dyDescent="0.3">
      <c r="B504" s="226"/>
      <c r="D504" s="192" t="s">
        <v>138</v>
      </c>
      <c r="E504" s="227" t="s">
        <v>5</v>
      </c>
      <c r="F504" s="228" t="s">
        <v>383</v>
      </c>
      <c r="H504" s="229">
        <v>28.36</v>
      </c>
      <c r="I504" s="230"/>
      <c r="L504" s="226"/>
      <c r="M504" s="231"/>
      <c r="N504" s="232"/>
      <c r="O504" s="232"/>
      <c r="P504" s="232"/>
      <c r="Q504" s="232"/>
      <c r="R504" s="232"/>
      <c r="S504" s="232"/>
      <c r="T504" s="233"/>
      <c r="AT504" s="234" t="s">
        <v>138</v>
      </c>
      <c r="AU504" s="234" t="s">
        <v>82</v>
      </c>
      <c r="AV504" s="13" t="s">
        <v>133</v>
      </c>
      <c r="AW504" s="13" t="s">
        <v>37</v>
      </c>
      <c r="AX504" s="13" t="s">
        <v>24</v>
      </c>
      <c r="AY504" s="234" t="s">
        <v>126</v>
      </c>
    </row>
    <row r="505" spans="2:65" s="1" customFormat="1" ht="22.5" customHeight="1" x14ac:dyDescent="0.3">
      <c r="B505" s="173"/>
      <c r="C505" s="174" t="s">
        <v>1057</v>
      </c>
      <c r="D505" s="174" t="s">
        <v>129</v>
      </c>
      <c r="E505" s="175" t="s">
        <v>1058</v>
      </c>
      <c r="F505" s="176" t="s">
        <v>1059</v>
      </c>
      <c r="G505" s="177" t="s">
        <v>352</v>
      </c>
      <c r="H505" s="178">
        <v>397.04</v>
      </c>
      <c r="I505" s="179"/>
      <c r="J505" s="180">
        <f>ROUND(I505*H505,2)</f>
        <v>0</v>
      </c>
      <c r="K505" s="176" t="s">
        <v>198</v>
      </c>
      <c r="L505" s="40"/>
      <c r="M505" s="181" t="s">
        <v>5</v>
      </c>
      <c r="N505" s="182" t="s">
        <v>44</v>
      </c>
      <c r="O505" s="41"/>
      <c r="P505" s="183">
        <f>O505*H505</f>
        <v>0</v>
      </c>
      <c r="Q505" s="183">
        <v>0</v>
      </c>
      <c r="R505" s="183">
        <f>Q505*H505</f>
        <v>0</v>
      </c>
      <c r="S505" s="183">
        <v>0</v>
      </c>
      <c r="T505" s="184">
        <f>S505*H505</f>
        <v>0</v>
      </c>
      <c r="AR505" s="23" t="s">
        <v>133</v>
      </c>
      <c r="AT505" s="23" t="s">
        <v>129</v>
      </c>
      <c r="AU505" s="23" t="s">
        <v>82</v>
      </c>
      <c r="AY505" s="23" t="s">
        <v>126</v>
      </c>
      <c r="BE505" s="185">
        <f>IF(N505="základní",J505,0)</f>
        <v>0</v>
      </c>
      <c r="BF505" s="185">
        <f>IF(N505="snížená",J505,0)</f>
        <v>0</v>
      </c>
      <c r="BG505" s="185">
        <f>IF(N505="zákl. přenesená",J505,0)</f>
        <v>0</v>
      </c>
      <c r="BH505" s="185">
        <f>IF(N505="sníž. přenesená",J505,0)</f>
        <v>0</v>
      </c>
      <c r="BI505" s="185">
        <f>IF(N505="nulová",J505,0)</f>
        <v>0</v>
      </c>
      <c r="BJ505" s="23" t="s">
        <v>24</v>
      </c>
      <c r="BK505" s="185">
        <f>ROUND(I505*H505,2)</f>
        <v>0</v>
      </c>
      <c r="BL505" s="23" t="s">
        <v>133</v>
      </c>
      <c r="BM505" s="23" t="s">
        <v>1060</v>
      </c>
    </row>
    <row r="506" spans="2:65" s="1" customFormat="1" ht="27" x14ac:dyDescent="0.3">
      <c r="B506" s="40"/>
      <c r="D506" s="186" t="s">
        <v>135</v>
      </c>
      <c r="F506" s="187" t="s">
        <v>1061</v>
      </c>
      <c r="I506" s="188"/>
      <c r="L506" s="40"/>
      <c r="M506" s="189"/>
      <c r="N506" s="41"/>
      <c r="O506" s="41"/>
      <c r="P506" s="41"/>
      <c r="Q506" s="41"/>
      <c r="R506" s="41"/>
      <c r="S506" s="41"/>
      <c r="T506" s="69"/>
      <c r="AT506" s="23" t="s">
        <v>135</v>
      </c>
      <c r="AU506" s="23" t="s">
        <v>82</v>
      </c>
    </row>
    <row r="507" spans="2:65" s="11" customFormat="1" x14ac:dyDescent="0.3">
      <c r="B507" s="191"/>
      <c r="D507" s="192" t="s">
        <v>138</v>
      </c>
      <c r="E507" s="193" t="s">
        <v>5</v>
      </c>
      <c r="F507" s="194" t="s">
        <v>1062</v>
      </c>
      <c r="H507" s="195">
        <v>397.04</v>
      </c>
      <c r="I507" s="196"/>
      <c r="L507" s="191"/>
      <c r="M507" s="197"/>
      <c r="N507" s="198"/>
      <c r="O507" s="198"/>
      <c r="P507" s="198"/>
      <c r="Q507" s="198"/>
      <c r="R507" s="198"/>
      <c r="S507" s="198"/>
      <c r="T507" s="199"/>
      <c r="AT507" s="200" t="s">
        <v>138</v>
      </c>
      <c r="AU507" s="200" t="s">
        <v>82</v>
      </c>
      <c r="AV507" s="11" t="s">
        <v>82</v>
      </c>
      <c r="AW507" s="11" t="s">
        <v>37</v>
      </c>
      <c r="AX507" s="11" t="s">
        <v>24</v>
      </c>
      <c r="AY507" s="200" t="s">
        <v>126</v>
      </c>
    </row>
    <row r="508" spans="2:65" s="1" customFormat="1" ht="22.5" customHeight="1" x14ac:dyDescent="0.3">
      <c r="B508" s="173"/>
      <c r="C508" s="174" t="s">
        <v>1063</v>
      </c>
      <c r="D508" s="174" t="s">
        <v>129</v>
      </c>
      <c r="E508" s="175" t="s">
        <v>1064</v>
      </c>
      <c r="F508" s="176" t="s">
        <v>1065</v>
      </c>
      <c r="G508" s="177" t="s">
        <v>352</v>
      </c>
      <c r="H508" s="178">
        <v>28.36</v>
      </c>
      <c r="I508" s="179"/>
      <c r="J508" s="180">
        <f>ROUND(I508*H508,2)</f>
        <v>0</v>
      </c>
      <c r="K508" s="176" t="s">
        <v>198</v>
      </c>
      <c r="L508" s="40"/>
      <c r="M508" s="181" t="s">
        <v>5</v>
      </c>
      <c r="N508" s="182" t="s">
        <v>44</v>
      </c>
      <c r="O508" s="41"/>
      <c r="P508" s="183">
        <f>O508*H508</f>
        <v>0</v>
      </c>
      <c r="Q508" s="183">
        <v>0</v>
      </c>
      <c r="R508" s="183">
        <f>Q508*H508</f>
        <v>0</v>
      </c>
      <c r="S508" s="183">
        <v>0</v>
      </c>
      <c r="T508" s="184">
        <f>S508*H508</f>
        <v>0</v>
      </c>
      <c r="AR508" s="23" t="s">
        <v>133</v>
      </c>
      <c r="AT508" s="23" t="s">
        <v>129</v>
      </c>
      <c r="AU508" s="23" t="s">
        <v>82</v>
      </c>
      <c r="AY508" s="23" t="s">
        <v>126</v>
      </c>
      <c r="BE508" s="185">
        <f>IF(N508="základní",J508,0)</f>
        <v>0</v>
      </c>
      <c r="BF508" s="185">
        <f>IF(N508="snížená",J508,0)</f>
        <v>0</v>
      </c>
      <c r="BG508" s="185">
        <f>IF(N508="zákl. přenesená",J508,0)</f>
        <v>0</v>
      </c>
      <c r="BH508" s="185">
        <f>IF(N508="sníž. přenesená",J508,0)</f>
        <v>0</v>
      </c>
      <c r="BI508" s="185">
        <f>IF(N508="nulová",J508,0)</f>
        <v>0</v>
      </c>
      <c r="BJ508" s="23" t="s">
        <v>24</v>
      </c>
      <c r="BK508" s="185">
        <f>ROUND(I508*H508,2)</f>
        <v>0</v>
      </c>
      <c r="BL508" s="23" t="s">
        <v>133</v>
      </c>
      <c r="BM508" s="23" t="s">
        <v>1066</v>
      </c>
    </row>
    <row r="509" spans="2:65" s="1" customFormat="1" x14ac:dyDescent="0.3">
      <c r="B509" s="40"/>
      <c r="D509" s="192" t="s">
        <v>135</v>
      </c>
      <c r="F509" s="215" t="s">
        <v>1067</v>
      </c>
      <c r="I509" s="188"/>
      <c r="L509" s="40"/>
      <c r="M509" s="189"/>
      <c r="N509" s="41"/>
      <c r="O509" s="41"/>
      <c r="P509" s="41"/>
      <c r="Q509" s="41"/>
      <c r="R509" s="41"/>
      <c r="S509" s="41"/>
      <c r="T509" s="69"/>
      <c r="AT509" s="23" t="s">
        <v>135</v>
      </c>
      <c r="AU509" s="23" t="s">
        <v>82</v>
      </c>
    </row>
    <row r="510" spans="2:65" s="1" customFormat="1" ht="22.5" customHeight="1" x14ac:dyDescent="0.3">
      <c r="B510" s="173"/>
      <c r="C510" s="174" t="s">
        <v>1068</v>
      </c>
      <c r="D510" s="174" t="s">
        <v>129</v>
      </c>
      <c r="E510" s="175" t="s">
        <v>1069</v>
      </c>
      <c r="F510" s="176" t="s">
        <v>1070</v>
      </c>
      <c r="G510" s="177" t="s">
        <v>352</v>
      </c>
      <c r="H510" s="178">
        <v>35.770000000000003</v>
      </c>
      <c r="I510" s="179"/>
      <c r="J510" s="180">
        <f>ROUND(I510*H510,2)</f>
        <v>0</v>
      </c>
      <c r="K510" s="176" t="s">
        <v>198</v>
      </c>
      <c r="L510" s="40"/>
      <c r="M510" s="181" t="s">
        <v>5</v>
      </c>
      <c r="N510" s="182" t="s">
        <v>44</v>
      </c>
      <c r="O510" s="41"/>
      <c r="P510" s="183">
        <f>O510*H510</f>
        <v>0</v>
      </c>
      <c r="Q510" s="183">
        <v>0</v>
      </c>
      <c r="R510" s="183">
        <f>Q510*H510</f>
        <v>0</v>
      </c>
      <c r="S510" s="183">
        <v>0</v>
      </c>
      <c r="T510" s="184">
        <f>S510*H510</f>
        <v>0</v>
      </c>
      <c r="AR510" s="23" t="s">
        <v>133</v>
      </c>
      <c r="AT510" s="23" t="s">
        <v>129</v>
      </c>
      <c r="AU510" s="23" t="s">
        <v>82</v>
      </c>
      <c r="AY510" s="23" t="s">
        <v>126</v>
      </c>
      <c r="BE510" s="185">
        <f>IF(N510="základní",J510,0)</f>
        <v>0</v>
      </c>
      <c r="BF510" s="185">
        <f>IF(N510="snížená",J510,0)</f>
        <v>0</v>
      </c>
      <c r="BG510" s="185">
        <f>IF(N510="zákl. přenesená",J510,0)</f>
        <v>0</v>
      </c>
      <c r="BH510" s="185">
        <f>IF(N510="sníž. přenesená",J510,0)</f>
        <v>0</v>
      </c>
      <c r="BI510" s="185">
        <f>IF(N510="nulová",J510,0)</f>
        <v>0</v>
      </c>
      <c r="BJ510" s="23" t="s">
        <v>24</v>
      </c>
      <c r="BK510" s="185">
        <f>ROUND(I510*H510,2)</f>
        <v>0</v>
      </c>
      <c r="BL510" s="23" t="s">
        <v>133</v>
      </c>
      <c r="BM510" s="23" t="s">
        <v>1071</v>
      </c>
    </row>
    <row r="511" spans="2:65" s="1" customFormat="1" x14ac:dyDescent="0.3">
      <c r="B511" s="40"/>
      <c r="D511" s="186" t="s">
        <v>135</v>
      </c>
      <c r="F511" s="187" t="s">
        <v>1072</v>
      </c>
      <c r="I511" s="188"/>
      <c r="L511" s="40"/>
      <c r="M511" s="189"/>
      <c r="N511" s="41"/>
      <c r="O511" s="41"/>
      <c r="P511" s="41"/>
      <c r="Q511" s="41"/>
      <c r="R511" s="41"/>
      <c r="S511" s="41"/>
      <c r="T511" s="69"/>
      <c r="AT511" s="23" t="s">
        <v>135</v>
      </c>
      <c r="AU511" s="23" t="s">
        <v>82</v>
      </c>
    </row>
    <row r="512" spans="2:65" s="11" customFormat="1" x14ac:dyDescent="0.3">
      <c r="B512" s="191"/>
      <c r="D512" s="186" t="s">
        <v>138</v>
      </c>
      <c r="E512" s="200" t="s">
        <v>5</v>
      </c>
      <c r="F512" s="202" t="s">
        <v>1041</v>
      </c>
      <c r="H512" s="203">
        <v>27.41</v>
      </c>
      <c r="I512" s="196"/>
      <c r="L512" s="191"/>
      <c r="M512" s="197"/>
      <c r="N512" s="198"/>
      <c r="O512" s="198"/>
      <c r="P512" s="198"/>
      <c r="Q512" s="198"/>
      <c r="R512" s="198"/>
      <c r="S512" s="198"/>
      <c r="T512" s="199"/>
      <c r="AT512" s="200" t="s">
        <v>138</v>
      </c>
      <c r="AU512" s="200" t="s">
        <v>82</v>
      </c>
      <c r="AV512" s="11" t="s">
        <v>82</v>
      </c>
      <c r="AW512" s="11" t="s">
        <v>37</v>
      </c>
      <c r="AX512" s="11" t="s">
        <v>73</v>
      </c>
      <c r="AY512" s="200" t="s">
        <v>126</v>
      </c>
    </row>
    <row r="513" spans="2:65" s="11" customFormat="1" x14ac:dyDescent="0.3">
      <c r="B513" s="191"/>
      <c r="D513" s="186" t="s">
        <v>138</v>
      </c>
      <c r="E513" s="200" t="s">
        <v>5</v>
      </c>
      <c r="F513" s="202" t="s">
        <v>1042</v>
      </c>
      <c r="H513" s="203">
        <v>8.36</v>
      </c>
      <c r="I513" s="196"/>
      <c r="L513" s="191"/>
      <c r="M513" s="197"/>
      <c r="N513" s="198"/>
      <c r="O513" s="198"/>
      <c r="P513" s="198"/>
      <c r="Q513" s="198"/>
      <c r="R513" s="198"/>
      <c r="S513" s="198"/>
      <c r="T513" s="199"/>
      <c r="AT513" s="200" t="s">
        <v>138</v>
      </c>
      <c r="AU513" s="200" t="s">
        <v>82</v>
      </c>
      <c r="AV513" s="11" t="s">
        <v>82</v>
      </c>
      <c r="AW513" s="11" t="s">
        <v>37</v>
      </c>
      <c r="AX513" s="11" t="s">
        <v>73</v>
      </c>
      <c r="AY513" s="200" t="s">
        <v>126</v>
      </c>
    </row>
    <row r="514" spans="2:65" s="13" customFormat="1" x14ac:dyDescent="0.3">
      <c r="B514" s="226"/>
      <c r="D514" s="192" t="s">
        <v>138</v>
      </c>
      <c r="E514" s="227" t="s">
        <v>5</v>
      </c>
      <c r="F514" s="228" t="s">
        <v>383</v>
      </c>
      <c r="H514" s="229">
        <v>35.770000000000003</v>
      </c>
      <c r="I514" s="230"/>
      <c r="L514" s="226"/>
      <c r="M514" s="231"/>
      <c r="N514" s="232"/>
      <c r="O514" s="232"/>
      <c r="P514" s="232"/>
      <c r="Q514" s="232"/>
      <c r="R514" s="232"/>
      <c r="S514" s="232"/>
      <c r="T514" s="233"/>
      <c r="AT514" s="234" t="s">
        <v>138</v>
      </c>
      <c r="AU514" s="234" t="s">
        <v>82</v>
      </c>
      <c r="AV514" s="13" t="s">
        <v>133</v>
      </c>
      <c r="AW514" s="13" t="s">
        <v>37</v>
      </c>
      <c r="AX514" s="13" t="s">
        <v>24</v>
      </c>
      <c r="AY514" s="234" t="s">
        <v>126</v>
      </c>
    </row>
    <row r="515" spans="2:65" s="1" customFormat="1" ht="22.5" customHeight="1" x14ac:dyDescent="0.3">
      <c r="B515" s="173"/>
      <c r="C515" s="174" t="s">
        <v>1073</v>
      </c>
      <c r="D515" s="174" t="s">
        <v>129</v>
      </c>
      <c r="E515" s="175" t="s">
        <v>1074</v>
      </c>
      <c r="F515" s="176" t="s">
        <v>1075</v>
      </c>
      <c r="G515" s="177" t="s">
        <v>352</v>
      </c>
      <c r="H515" s="178">
        <v>598.35599999999999</v>
      </c>
      <c r="I515" s="179"/>
      <c r="J515" s="180">
        <f>ROUND(I515*H515,2)</f>
        <v>0</v>
      </c>
      <c r="K515" s="176" t="s">
        <v>198</v>
      </c>
      <c r="L515" s="40"/>
      <c r="M515" s="181" t="s">
        <v>5</v>
      </c>
      <c r="N515" s="182" t="s">
        <v>44</v>
      </c>
      <c r="O515" s="41"/>
      <c r="P515" s="183">
        <f>O515*H515</f>
        <v>0</v>
      </c>
      <c r="Q515" s="183">
        <v>0</v>
      </c>
      <c r="R515" s="183">
        <f>Q515*H515</f>
        <v>0</v>
      </c>
      <c r="S515" s="183">
        <v>0</v>
      </c>
      <c r="T515" s="184">
        <f>S515*H515</f>
        <v>0</v>
      </c>
      <c r="AR515" s="23" t="s">
        <v>133</v>
      </c>
      <c r="AT515" s="23" t="s">
        <v>129</v>
      </c>
      <c r="AU515" s="23" t="s">
        <v>82</v>
      </c>
      <c r="AY515" s="23" t="s">
        <v>126</v>
      </c>
      <c r="BE515" s="185">
        <f>IF(N515="základní",J515,0)</f>
        <v>0</v>
      </c>
      <c r="BF515" s="185">
        <f>IF(N515="snížená",J515,0)</f>
        <v>0</v>
      </c>
      <c r="BG515" s="185">
        <f>IF(N515="zákl. přenesená",J515,0)</f>
        <v>0</v>
      </c>
      <c r="BH515" s="185">
        <f>IF(N515="sníž. přenesená",J515,0)</f>
        <v>0</v>
      </c>
      <c r="BI515" s="185">
        <f>IF(N515="nulová",J515,0)</f>
        <v>0</v>
      </c>
      <c r="BJ515" s="23" t="s">
        <v>24</v>
      </c>
      <c r="BK515" s="185">
        <f>ROUND(I515*H515,2)</f>
        <v>0</v>
      </c>
      <c r="BL515" s="23" t="s">
        <v>133</v>
      </c>
      <c r="BM515" s="23" t="s">
        <v>1076</v>
      </c>
    </row>
    <row r="516" spans="2:65" s="1" customFormat="1" x14ac:dyDescent="0.3">
      <c r="B516" s="40"/>
      <c r="D516" s="186" t="s">
        <v>135</v>
      </c>
      <c r="F516" s="187" t="s">
        <v>1077</v>
      </c>
      <c r="I516" s="188"/>
      <c r="L516" s="40"/>
      <c r="M516" s="189"/>
      <c r="N516" s="41"/>
      <c r="O516" s="41"/>
      <c r="P516" s="41"/>
      <c r="Q516" s="41"/>
      <c r="R516" s="41"/>
      <c r="S516" s="41"/>
      <c r="T516" s="69"/>
      <c r="AT516" s="23" t="s">
        <v>135</v>
      </c>
      <c r="AU516" s="23" t="s">
        <v>82</v>
      </c>
    </row>
    <row r="517" spans="2:65" s="11" customFormat="1" x14ac:dyDescent="0.3">
      <c r="B517" s="191"/>
      <c r="D517" s="186" t="s">
        <v>138</v>
      </c>
      <c r="E517" s="200" t="s">
        <v>5</v>
      </c>
      <c r="F517" s="202" t="s">
        <v>1078</v>
      </c>
      <c r="H517" s="203">
        <v>598.35599999999999</v>
      </c>
      <c r="I517" s="196"/>
      <c r="L517" s="191"/>
      <c r="M517" s="197"/>
      <c r="N517" s="198"/>
      <c r="O517" s="198"/>
      <c r="P517" s="198"/>
      <c r="Q517" s="198"/>
      <c r="R517" s="198"/>
      <c r="S517" s="198"/>
      <c r="T517" s="199"/>
      <c r="AT517" s="200" t="s">
        <v>138</v>
      </c>
      <c r="AU517" s="200" t="s">
        <v>82</v>
      </c>
      <c r="AV517" s="11" t="s">
        <v>82</v>
      </c>
      <c r="AW517" s="11" t="s">
        <v>37</v>
      </c>
      <c r="AX517" s="11" t="s">
        <v>24</v>
      </c>
      <c r="AY517" s="200" t="s">
        <v>126</v>
      </c>
    </row>
    <row r="518" spans="2:65" s="10" customFormat="1" ht="29.85" customHeight="1" x14ac:dyDescent="0.3">
      <c r="B518" s="159"/>
      <c r="D518" s="170" t="s">
        <v>72</v>
      </c>
      <c r="E518" s="171" t="s">
        <v>1079</v>
      </c>
      <c r="F518" s="171" t="s">
        <v>1080</v>
      </c>
      <c r="I518" s="162"/>
      <c r="J518" s="172">
        <f>BK518</f>
        <v>0</v>
      </c>
      <c r="L518" s="159"/>
      <c r="M518" s="164"/>
      <c r="N518" s="165"/>
      <c r="O518" s="165"/>
      <c r="P518" s="166">
        <f>SUM(P519:P520)</f>
        <v>0</v>
      </c>
      <c r="Q518" s="165"/>
      <c r="R518" s="166">
        <f>SUM(R519:R520)</f>
        <v>0</v>
      </c>
      <c r="S518" s="165"/>
      <c r="T518" s="167">
        <f>SUM(T519:T520)</f>
        <v>0</v>
      </c>
      <c r="AR518" s="160" t="s">
        <v>24</v>
      </c>
      <c r="AT518" s="168" t="s">
        <v>72</v>
      </c>
      <c r="AU518" s="168" t="s">
        <v>24</v>
      </c>
      <c r="AY518" s="160" t="s">
        <v>126</v>
      </c>
      <c r="BK518" s="169">
        <f>SUM(BK519:BK520)</f>
        <v>0</v>
      </c>
    </row>
    <row r="519" spans="2:65" s="1" customFormat="1" ht="31.5" customHeight="1" x14ac:dyDescent="0.3">
      <c r="B519" s="173"/>
      <c r="C519" s="174" t="s">
        <v>1081</v>
      </c>
      <c r="D519" s="174" t="s">
        <v>129</v>
      </c>
      <c r="E519" s="175" t="s">
        <v>1082</v>
      </c>
      <c r="F519" s="176" t="s">
        <v>1083</v>
      </c>
      <c r="G519" s="177" t="s">
        <v>352</v>
      </c>
      <c r="H519" s="178">
        <v>13241.919</v>
      </c>
      <c r="I519" s="179"/>
      <c r="J519" s="180">
        <f>ROUND(I519*H519,2)</f>
        <v>0</v>
      </c>
      <c r="K519" s="176" t="s">
        <v>198</v>
      </c>
      <c r="L519" s="40"/>
      <c r="M519" s="181" t="s">
        <v>5</v>
      </c>
      <c r="N519" s="182" t="s">
        <v>44</v>
      </c>
      <c r="O519" s="41"/>
      <c r="P519" s="183">
        <f>O519*H519</f>
        <v>0</v>
      </c>
      <c r="Q519" s="183">
        <v>0</v>
      </c>
      <c r="R519" s="183">
        <f>Q519*H519</f>
        <v>0</v>
      </c>
      <c r="S519" s="183">
        <v>0</v>
      </c>
      <c r="T519" s="184">
        <f>S519*H519</f>
        <v>0</v>
      </c>
      <c r="AR519" s="23" t="s">
        <v>133</v>
      </c>
      <c r="AT519" s="23" t="s">
        <v>129</v>
      </c>
      <c r="AU519" s="23" t="s">
        <v>82</v>
      </c>
      <c r="AY519" s="23" t="s">
        <v>126</v>
      </c>
      <c r="BE519" s="185">
        <f>IF(N519="základní",J519,0)</f>
        <v>0</v>
      </c>
      <c r="BF519" s="185">
        <f>IF(N519="snížená",J519,0)</f>
        <v>0</v>
      </c>
      <c r="BG519" s="185">
        <f>IF(N519="zákl. přenesená",J519,0)</f>
        <v>0</v>
      </c>
      <c r="BH519" s="185">
        <f>IF(N519="sníž. přenesená",J519,0)</f>
        <v>0</v>
      </c>
      <c r="BI519" s="185">
        <f>IF(N519="nulová",J519,0)</f>
        <v>0</v>
      </c>
      <c r="BJ519" s="23" t="s">
        <v>24</v>
      </c>
      <c r="BK519" s="185">
        <f>ROUND(I519*H519,2)</f>
        <v>0</v>
      </c>
      <c r="BL519" s="23" t="s">
        <v>133</v>
      </c>
      <c r="BM519" s="23" t="s">
        <v>1084</v>
      </c>
    </row>
    <row r="520" spans="2:65" s="1" customFormat="1" ht="27" x14ac:dyDescent="0.3">
      <c r="B520" s="40"/>
      <c r="D520" s="186" t="s">
        <v>135</v>
      </c>
      <c r="F520" s="187" t="s">
        <v>1085</v>
      </c>
      <c r="I520" s="188"/>
      <c r="L520" s="40"/>
      <c r="M520" s="189"/>
      <c r="N520" s="41"/>
      <c r="O520" s="41"/>
      <c r="P520" s="41"/>
      <c r="Q520" s="41"/>
      <c r="R520" s="41"/>
      <c r="S520" s="41"/>
      <c r="T520" s="69"/>
      <c r="AT520" s="23" t="s">
        <v>135</v>
      </c>
      <c r="AU520" s="23" t="s">
        <v>82</v>
      </c>
    </row>
    <row r="521" spans="2:65" s="10" customFormat="1" ht="37.35" customHeight="1" x14ac:dyDescent="0.35">
      <c r="B521" s="159"/>
      <c r="D521" s="160" t="s">
        <v>72</v>
      </c>
      <c r="E521" s="161" t="s">
        <v>1086</v>
      </c>
      <c r="F521" s="161" t="s">
        <v>1087</v>
      </c>
      <c r="I521" s="162"/>
      <c r="J521" s="163">
        <f>BK521</f>
        <v>0</v>
      </c>
      <c r="L521" s="159"/>
      <c r="M521" s="164"/>
      <c r="N521" s="165"/>
      <c r="O521" s="165"/>
      <c r="P521" s="166">
        <f>P522</f>
        <v>0</v>
      </c>
      <c r="Q521" s="165"/>
      <c r="R521" s="166">
        <f>R522</f>
        <v>7.0000000000000007E-2</v>
      </c>
      <c r="S521" s="165"/>
      <c r="T521" s="167">
        <f>T522</f>
        <v>0</v>
      </c>
      <c r="AR521" s="160" t="s">
        <v>82</v>
      </c>
      <c r="AT521" s="168" t="s">
        <v>72</v>
      </c>
      <c r="AU521" s="168" t="s">
        <v>73</v>
      </c>
      <c r="AY521" s="160" t="s">
        <v>126</v>
      </c>
      <c r="BK521" s="169">
        <f>BK522</f>
        <v>0</v>
      </c>
    </row>
    <row r="522" spans="2:65" s="10" customFormat="1" ht="19.899999999999999" customHeight="1" x14ac:dyDescent="0.3">
      <c r="B522" s="159"/>
      <c r="D522" s="170" t="s">
        <v>72</v>
      </c>
      <c r="E522" s="171" t="s">
        <v>1088</v>
      </c>
      <c r="F522" s="171" t="s">
        <v>1089</v>
      </c>
      <c r="I522" s="162"/>
      <c r="J522" s="172">
        <f>BK522</f>
        <v>0</v>
      </c>
      <c r="L522" s="159"/>
      <c r="M522" s="164"/>
      <c r="N522" s="165"/>
      <c r="O522" s="165"/>
      <c r="P522" s="166">
        <f>SUM(P523:P535)</f>
        <v>0</v>
      </c>
      <c r="Q522" s="165"/>
      <c r="R522" s="166">
        <f>SUM(R523:R535)</f>
        <v>7.0000000000000007E-2</v>
      </c>
      <c r="S522" s="165"/>
      <c r="T522" s="167">
        <f>SUM(T523:T535)</f>
        <v>0</v>
      </c>
      <c r="AR522" s="160" t="s">
        <v>82</v>
      </c>
      <c r="AT522" s="168" t="s">
        <v>72</v>
      </c>
      <c r="AU522" s="168" t="s">
        <v>24</v>
      </c>
      <c r="AY522" s="160" t="s">
        <v>126</v>
      </c>
      <c r="BK522" s="169">
        <f>SUM(BK523:BK535)</f>
        <v>0</v>
      </c>
    </row>
    <row r="523" spans="2:65" s="1" customFormat="1" ht="22.5" customHeight="1" x14ac:dyDescent="0.3">
      <c r="B523" s="173"/>
      <c r="C523" s="174" t="s">
        <v>1090</v>
      </c>
      <c r="D523" s="174" t="s">
        <v>129</v>
      </c>
      <c r="E523" s="175" t="s">
        <v>1091</v>
      </c>
      <c r="F523" s="176" t="s">
        <v>1092</v>
      </c>
      <c r="G523" s="177" t="s">
        <v>330</v>
      </c>
      <c r="H523" s="178">
        <v>70</v>
      </c>
      <c r="I523" s="179"/>
      <c r="J523" s="180">
        <f>ROUND(I523*H523,2)</f>
        <v>0</v>
      </c>
      <c r="K523" s="176" t="s">
        <v>198</v>
      </c>
      <c r="L523" s="40"/>
      <c r="M523" s="181" t="s">
        <v>5</v>
      </c>
      <c r="N523" s="182" t="s">
        <v>44</v>
      </c>
      <c r="O523" s="41"/>
      <c r="P523" s="183">
        <f>O523*H523</f>
        <v>0</v>
      </c>
      <c r="Q523" s="183">
        <v>0</v>
      </c>
      <c r="R523" s="183">
        <f>Q523*H523</f>
        <v>0</v>
      </c>
      <c r="S523" s="183">
        <v>0</v>
      </c>
      <c r="T523" s="184">
        <f>S523*H523</f>
        <v>0</v>
      </c>
      <c r="AR523" s="23" t="s">
        <v>223</v>
      </c>
      <c r="AT523" s="23" t="s">
        <v>129</v>
      </c>
      <c r="AU523" s="23" t="s">
        <v>82</v>
      </c>
      <c r="AY523" s="23" t="s">
        <v>126</v>
      </c>
      <c r="BE523" s="185">
        <f>IF(N523="základní",J523,0)</f>
        <v>0</v>
      </c>
      <c r="BF523" s="185">
        <f>IF(N523="snížená",J523,0)</f>
        <v>0</v>
      </c>
      <c r="BG523" s="185">
        <f>IF(N523="zákl. přenesená",J523,0)</f>
        <v>0</v>
      </c>
      <c r="BH523" s="185">
        <f>IF(N523="sníž. přenesená",J523,0)</f>
        <v>0</v>
      </c>
      <c r="BI523" s="185">
        <f>IF(N523="nulová",J523,0)</f>
        <v>0</v>
      </c>
      <c r="BJ523" s="23" t="s">
        <v>24</v>
      </c>
      <c r="BK523" s="185">
        <f>ROUND(I523*H523,2)</f>
        <v>0</v>
      </c>
      <c r="BL523" s="23" t="s">
        <v>223</v>
      </c>
      <c r="BM523" s="23" t="s">
        <v>1093</v>
      </c>
    </row>
    <row r="524" spans="2:65" s="1" customFormat="1" ht="27" x14ac:dyDescent="0.3">
      <c r="B524" s="40"/>
      <c r="D524" s="192" t="s">
        <v>135</v>
      </c>
      <c r="F524" s="215" t="s">
        <v>1094</v>
      </c>
      <c r="I524" s="188"/>
      <c r="L524" s="40"/>
      <c r="M524" s="189"/>
      <c r="N524" s="41"/>
      <c r="O524" s="41"/>
      <c r="P524" s="41"/>
      <c r="Q524" s="41"/>
      <c r="R524" s="41"/>
      <c r="S524" s="41"/>
      <c r="T524" s="69"/>
      <c r="AT524" s="23" t="s">
        <v>135</v>
      </c>
      <c r="AU524" s="23" t="s">
        <v>82</v>
      </c>
    </row>
    <row r="525" spans="2:65" s="1" customFormat="1" ht="22.5" customHeight="1" x14ac:dyDescent="0.3">
      <c r="B525" s="173"/>
      <c r="C525" s="216" t="s">
        <v>1095</v>
      </c>
      <c r="D525" s="216" t="s">
        <v>349</v>
      </c>
      <c r="E525" s="217" t="s">
        <v>1096</v>
      </c>
      <c r="F525" s="218" t="s">
        <v>1097</v>
      </c>
      <c r="G525" s="219" t="s">
        <v>352</v>
      </c>
      <c r="H525" s="220">
        <v>2.1000000000000001E-2</v>
      </c>
      <c r="I525" s="221"/>
      <c r="J525" s="222">
        <f>ROUND(I525*H525,2)</f>
        <v>0</v>
      </c>
      <c r="K525" s="218" t="s">
        <v>198</v>
      </c>
      <c r="L525" s="223"/>
      <c r="M525" s="224" t="s">
        <v>5</v>
      </c>
      <c r="N525" s="225" t="s">
        <v>44</v>
      </c>
      <c r="O525" s="41"/>
      <c r="P525" s="183">
        <f>O525*H525</f>
        <v>0</v>
      </c>
      <c r="Q525" s="183">
        <v>1</v>
      </c>
      <c r="R525" s="183">
        <f>Q525*H525</f>
        <v>2.1000000000000001E-2</v>
      </c>
      <c r="S525" s="183">
        <v>0</v>
      </c>
      <c r="T525" s="184">
        <f>S525*H525</f>
        <v>0</v>
      </c>
      <c r="AR525" s="23" t="s">
        <v>502</v>
      </c>
      <c r="AT525" s="23" t="s">
        <v>349</v>
      </c>
      <c r="AU525" s="23" t="s">
        <v>82</v>
      </c>
      <c r="AY525" s="23" t="s">
        <v>126</v>
      </c>
      <c r="BE525" s="185">
        <f>IF(N525="základní",J525,0)</f>
        <v>0</v>
      </c>
      <c r="BF525" s="185">
        <f>IF(N525="snížená",J525,0)</f>
        <v>0</v>
      </c>
      <c r="BG525" s="185">
        <f>IF(N525="zákl. přenesená",J525,0)</f>
        <v>0</v>
      </c>
      <c r="BH525" s="185">
        <f>IF(N525="sníž. přenesená",J525,0)</f>
        <v>0</v>
      </c>
      <c r="BI525" s="185">
        <f>IF(N525="nulová",J525,0)</f>
        <v>0</v>
      </c>
      <c r="BJ525" s="23" t="s">
        <v>24</v>
      </c>
      <c r="BK525" s="185">
        <f>ROUND(I525*H525,2)</f>
        <v>0</v>
      </c>
      <c r="BL525" s="23" t="s">
        <v>223</v>
      </c>
      <c r="BM525" s="23" t="s">
        <v>1098</v>
      </c>
    </row>
    <row r="526" spans="2:65" s="1" customFormat="1" x14ac:dyDescent="0.3">
      <c r="B526" s="40"/>
      <c r="D526" s="186" t="s">
        <v>135</v>
      </c>
      <c r="F526" s="187" t="s">
        <v>1099</v>
      </c>
      <c r="I526" s="188"/>
      <c r="L526" s="40"/>
      <c r="M526" s="189"/>
      <c r="N526" s="41"/>
      <c r="O526" s="41"/>
      <c r="P526" s="41"/>
      <c r="Q526" s="41"/>
      <c r="R526" s="41"/>
      <c r="S526" s="41"/>
      <c r="T526" s="69"/>
      <c r="AT526" s="23" t="s">
        <v>135</v>
      </c>
      <c r="AU526" s="23" t="s">
        <v>82</v>
      </c>
    </row>
    <row r="527" spans="2:65" s="1" customFormat="1" ht="27" x14ac:dyDescent="0.3">
      <c r="B527" s="40"/>
      <c r="D527" s="186" t="s">
        <v>136</v>
      </c>
      <c r="F527" s="190" t="s">
        <v>1100</v>
      </c>
      <c r="I527" s="188"/>
      <c r="L527" s="40"/>
      <c r="M527" s="189"/>
      <c r="N527" s="41"/>
      <c r="O527" s="41"/>
      <c r="P527" s="41"/>
      <c r="Q527" s="41"/>
      <c r="R527" s="41"/>
      <c r="S527" s="41"/>
      <c r="T527" s="69"/>
      <c r="AT527" s="23" t="s">
        <v>136</v>
      </c>
      <c r="AU527" s="23" t="s">
        <v>82</v>
      </c>
    </row>
    <row r="528" spans="2:65" s="11" customFormat="1" x14ac:dyDescent="0.3">
      <c r="B528" s="191"/>
      <c r="D528" s="192" t="s">
        <v>138</v>
      </c>
      <c r="F528" s="194" t="s">
        <v>1101</v>
      </c>
      <c r="H528" s="195">
        <v>2.1000000000000001E-2</v>
      </c>
      <c r="I528" s="196"/>
      <c r="L528" s="191"/>
      <c r="M528" s="197"/>
      <c r="N528" s="198"/>
      <c r="O528" s="198"/>
      <c r="P528" s="198"/>
      <c r="Q528" s="198"/>
      <c r="R528" s="198"/>
      <c r="S528" s="198"/>
      <c r="T528" s="199"/>
      <c r="AT528" s="200" t="s">
        <v>138</v>
      </c>
      <c r="AU528" s="200" t="s">
        <v>82</v>
      </c>
      <c r="AV528" s="11" t="s">
        <v>82</v>
      </c>
      <c r="AW528" s="11" t="s">
        <v>6</v>
      </c>
      <c r="AX528" s="11" t="s">
        <v>24</v>
      </c>
      <c r="AY528" s="200" t="s">
        <v>126</v>
      </c>
    </row>
    <row r="529" spans="2:65" s="1" customFormat="1" ht="22.5" customHeight="1" x14ac:dyDescent="0.3">
      <c r="B529" s="173"/>
      <c r="C529" s="174" t="s">
        <v>1102</v>
      </c>
      <c r="D529" s="174" t="s">
        <v>129</v>
      </c>
      <c r="E529" s="175" t="s">
        <v>1103</v>
      </c>
      <c r="F529" s="176" t="s">
        <v>1104</v>
      </c>
      <c r="G529" s="177" t="s">
        <v>330</v>
      </c>
      <c r="H529" s="178">
        <v>140</v>
      </c>
      <c r="I529" s="179"/>
      <c r="J529" s="180">
        <f>ROUND(I529*H529,2)</f>
        <v>0</v>
      </c>
      <c r="K529" s="176" t="s">
        <v>198</v>
      </c>
      <c r="L529" s="40"/>
      <c r="M529" s="181" t="s">
        <v>5</v>
      </c>
      <c r="N529" s="182" t="s">
        <v>44</v>
      </c>
      <c r="O529" s="41"/>
      <c r="P529" s="183">
        <f>O529*H529</f>
        <v>0</v>
      </c>
      <c r="Q529" s="183">
        <v>0</v>
      </c>
      <c r="R529" s="183">
        <f>Q529*H529</f>
        <v>0</v>
      </c>
      <c r="S529" s="183">
        <v>0</v>
      </c>
      <c r="T529" s="184">
        <f>S529*H529</f>
        <v>0</v>
      </c>
      <c r="AR529" s="23" t="s">
        <v>223</v>
      </c>
      <c r="AT529" s="23" t="s">
        <v>129</v>
      </c>
      <c r="AU529" s="23" t="s">
        <v>82</v>
      </c>
      <c r="AY529" s="23" t="s">
        <v>126</v>
      </c>
      <c r="BE529" s="185">
        <f>IF(N529="základní",J529,0)</f>
        <v>0</v>
      </c>
      <c r="BF529" s="185">
        <f>IF(N529="snížená",J529,0)</f>
        <v>0</v>
      </c>
      <c r="BG529" s="185">
        <f>IF(N529="zákl. přenesená",J529,0)</f>
        <v>0</v>
      </c>
      <c r="BH529" s="185">
        <f>IF(N529="sníž. přenesená",J529,0)</f>
        <v>0</v>
      </c>
      <c r="BI529" s="185">
        <f>IF(N529="nulová",J529,0)</f>
        <v>0</v>
      </c>
      <c r="BJ529" s="23" t="s">
        <v>24</v>
      </c>
      <c r="BK529" s="185">
        <f>ROUND(I529*H529,2)</f>
        <v>0</v>
      </c>
      <c r="BL529" s="23" t="s">
        <v>223</v>
      </c>
      <c r="BM529" s="23" t="s">
        <v>1105</v>
      </c>
    </row>
    <row r="530" spans="2:65" s="1" customFormat="1" ht="27" x14ac:dyDescent="0.3">
      <c r="B530" s="40"/>
      <c r="D530" s="186" t="s">
        <v>135</v>
      </c>
      <c r="F530" s="187" t="s">
        <v>1106</v>
      </c>
      <c r="I530" s="188"/>
      <c r="L530" s="40"/>
      <c r="M530" s="189"/>
      <c r="N530" s="41"/>
      <c r="O530" s="41"/>
      <c r="P530" s="41"/>
      <c r="Q530" s="41"/>
      <c r="R530" s="41"/>
      <c r="S530" s="41"/>
      <c r="T530" s="69"/>
      <c r="AT530" s="23" t="s">
        <v>135</v>
      </c>
      <c r="AU530" s="23" t="s">
        <v>82</v>
      </c>
    </row>
    <row r="531" spans="2:65" s="11" customFormat="1" x14ac:dyDescent="0.3">
      <c r="B531" s="191"/>
      <c r="D531" s="192" t="s">
        <v>138</v>
      </c>
      <c r="E531" s="193" t="s">
        <v>5</v>
      </c>
      <c r="F531" s="194" t="s">
        <v>1107</v>
      </c>
      <c r="H531" s="195">
        <v>140</v>
      </c>
      <c r="I531" s="196"/>
      <c r="L531" s="191"/>
      <c r="M531" s="197"/>
      <c r="N531" s="198"/>
      <c r="O531" s="198"/>
      <c r="P531" s="198"/>
      <c r="Q531" s="198"/>
      <c r="R531" s="198"/>
      <c r="S531" s="198"/>
      <c r="T531" s="199"/>
      <c r="AT531" s="200" t="s">
        <v>138</v>
      </c>
      <c r="AU531" s="200" t="s">
        <v>82</v>
      </c>
      <c r="AV531" s="11" t="s">
        <v>82</v>
      </c>
      <c r="AW531" s="11" t="s">
        <v>37</v>
      </c>
      <c r="AX531" s="11" t="s">
        <v>24</v>
      </c>
      <c r="AY531" s="200" t="s">
        <v>126</v>
      </c>
    </row>
    <row r="532" spans="2:65" s="1" customFormat="1" ht="22.5" customHeight="1" x14ac:dyDescent="0.3">
      <c r="B532" s="173"/>
      <c r="C532" s="216" t="s">
        <v>1108</v>
      </c>
      <c r="D532" s="216" t="s">
        <v>349</v>
      </c>
      <c r="E532" s="217" t="s">
        <v>1109</v>
      </c>
      <c r="F532" s="218" t="s">
        <v>1097</v>
      </c>
      <c r="G532" s="219" t="s">
        <v>352</v>
      </c>
      <c r="H532" s="220">
        <v>4.9000000000000002E-2</v>
      </c>
      <c r="I532" s="221"/>
      <c r="J532" s="222">
        <f>ROUND(I532*H532,2)</f>
        <v>0</v>
      </c>
      <c r="K532" s="218" t="s">
        <v>198</v>
      </c>
      <c r="L532" s="223"/>
      <c r="M532" s="224" t="s">
        <v>5</v>
      </c>
      <c r="N532" s="225" t="s">
        <v>44</v>
      </c>
      <c r="O532" s="41"/>
      <c r="P532" s="183">
        <f>O532*H532</f>
        <v>0</v>
      </c>
      <c r="Q532" s="183">
        <v>1</v>
      </c>
      <c r="R532" s="183">
        <f>Q532*H532</f>
        <v>4.9000000000000002E-2</v>
      </c>
      <c r="S532" s="183">
        <v>0</v>
      </c>
      <c r="T532" s="184">
        <f>S532*H532</f>
        <v>0</v>
      </c>
      <c r="AR532" s="23" t="s">
        <v>502</v>
      </c>
      <c r="AT532" s="23" t="s">
        <v>349</v>
      </c>
      <c r="AU532" s="23" t="s">
        <v>82</v>
      </c>
      <c r="AY532" s="23" t="s">
        <v>126</v>
      </c>
      <c r="BE532" s="185">
        <f>IF(N532="základní",J532,0)</f>
        <v>0</v>
      </c>
      <c r="BF532" s="185">
        <f>IF(N532="snížená",J532,0)</f>
        <v>0</v>
      </c>
      <c r="BG532" s="185">
        <f>IF(N532="zákl. přenesená",J532,0)</f>
        <v>0</v>
      </c>
      <c r="BH532" s="185">
        <f>IF(N532="sníž. přenesená",J532,0)</f>
        <v>0</v>
      </c>
      <c r="BI532" s="185">
        <f>IF(N532="nulová",J532,0)</f>
        <v>0</v>
      </c>
      <c r="BJ532" s="23" t="s">
        <v>24</v>
      </c>
      <c r="BK532" s="185">
        <f>ROUND(I532*H532,2)</f>
        <v>0</v>
      </c>
      <c r="BL532" s="23" t="s">
        <v>223</v>
      </c>
      <c r="BM532" s="23" t="s">
        <v>1110</v>
      </c>
    </row>
    <row r="533" spans="2:65" s="1" customFormat="1" x14ac:dyDescent="0.3">
      <c r="B533" s="40"/>
      <c r="D533" s="186" t="s">
        <v>135</v>
      </c>
      <c r="F533" s="187" t="s">
        <v>1111</v>
      </c>
      <c r="I533" s="188"/>
      <c r="L533" s="40"/>
      <c r="M533" s="189"/>
      <c r="N533" s="41"/>
      <c r="O533" s="41"/>
      <c r="P533" s="41"/>
      <c r="Q533" s="41"/>
      <c r="R533" s="41"/>
      <c r="S533" s="41"/>
      <c r="T533" s="69"/>
      <c r="AT533" s="23" t="s">
        <v>135</v>
      </c>
      <c r="AU533" s="23" t="s">
        <v>82</v>
      </c>
    </row>
    <row r="534" spans="2:65" s="1" customFormat="1" ht="40.5" x14ac:dyDescent="0.3">
      <c r="B534" s="40"/>
      <c r="D534" s="186" t="s">
        <v>136</v>
      </c>
      <c r="F534" s="190" t="s">
        <v>1112</v>
      </c>
      <c r="I534" s="188"/>
      <c r="L534" s="40"/>
      <c r="M534" s="189"/>
      <c r="N534" s="41"/>
      <c r="O534" s="41"/>
      <c r="P534" s="41"/>
      <c r="Q534" s="41"/>
      <c r="R534" s="41"/>
      <c r="S534" s="41"/>
      <c r="T534" s="69"/>
      <c r="AT534" s="23" t="s">
        <v>136</v>
      </c>
      <c r="AU534" s="23" t="s">
        <v>82</v>
      </c>
    </row>
    <row r="535" spans="2:65" s="11" customFormat="1" x14ac:dyDescent="0.3">
      <c r="B535" s="191"/>
      <c r="D535" s="186" t="s">
        <v>138</v>
      </c>
      <c r="F535" s="202" t="s">
        <v>1113</v>
      </c>
      <c r="H535" s="203">
        <v>4.9000000000000002E-2</v>
      </c>
      <c r="I535" s="196"/>
      <c r="L535" s="191"/>
      <c r="M535" s="238"/>
      <c r="N535" s="239"/>
      <c r="O535" s="239"/>
      <c r="P535" s="239"/>
      <c r="Q535" s="239"/>
      <c r="R535" s="239"/>
      <c r="S535" s="239"/>
      <c r="T535" s="240"/>
      <c r="AT535" s="200" t="s">
        <v>138</v>
      </c>
      <c r="AU535" s="200" t="s">
        <v>82</v>
      </c>
      <c r="AV535" s="11" t="s">
        <v>82</v>
      </c>
      <c r="AW535" s="11" t="s">
        <v>6</v>
      </c>
      <c r="AX535" s="11" t="s">
        <v>24</v>
      </c>
      <c r="AY535" s="200" t="s">
        <v>126</v>
      </c>
    </row>
    <row r="536" spans="2:65" s="1" customFormat="1" ht="6.95" customHeight="1" x14ac:dyDescent="0.3">
      <c r="B536" s="55"/>
      <c r="C536" s="56"/>
      <c r="D536" s="56"/>
      <c r="E536" s="56"/>
      <c r="F536" s="56"/>
      <c r="G536" s="56"/>
      <c r="H536" s="56"/>
      <c r="I536" s="126"/>
      <c r="J536" s="56"/>
      <c r="K536" s="56"/>
      <c r="L536" s="40"/>
    </row>
  </sheetData>
  <autoFilter ref="C87:K535"/>
  <mergeCells count="9">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4"/>
  <sheetViews>
    <sheetView showGridLines="0" workbookViewId="0">
      <pane ySplit="1" topLeftCell="A44"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92</v>
      </c>
      <c r="G1" s="359" t="s">
        <v>93</v>
      </c>
      <c r="H1" s="359"/>
      <c r="I1" s="102"/>
      <c r="J1" s="101" t="s">
        <v>94</v>
      </c>
      <c r="K1" s="100" t="s">
        <v>95</v>
      </c>
      <c r="L1" s="101" t="s">
        <v>96</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1" t="s">
        <v>8</v>
      </c>
      <c r="M2" s="322"/>
      <c r="N2" s="322"/>
      <c r="O2" s="322"/>
      <c r="P2" s="322"/>
      <c r="Q2" s="322"/>
      <c r="R2" s="322"/>
      <c r="S2" s="322"/>
      <c r="T2" s="322"/>
      <c r="U2" s="322"/>
      <c r="V2" s="322"/>
      <c r="AT2" s="23" t="s">
        <v>91</v>
      </c>
    </row>
    <row r="3" spans="1:70" ht="6.95" customHeight="1" x14ac:dyDescent="0.3">
      <c r="B3" s="24"/>
      <c r="C3" s="25"/>
      <c r="D3" s="25"/>
      <c r="E3" s="25"/>
      <c r="F3" s="25"/>
      <c r="G3" s="25"/>
      <c r="H3" s="25"/>
      <c r="I3" s="103"/>
      <c r="J3" s="25"/>
      <c r="K3" s="26"/>
      <c r="AT3" s="23" t="s">
        <v>82</v>
      </c>
    </row>
    <row r="4" spans="1:70" ht="36.950000000000003" customHeight="1" x14ac:dyDescent="0.3">
      <c r="B4" s="27"/>
      <c r="C4" s="28"/>
      <c r="D4" s="29" t="s">
        <v>97</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22.5" customHeight="1" x14ac:dyDescent="0.3">
      <c r="B7" s="27"/>
      <c r="C7" s="28"/>
      <c r="D7" s="28"/>
      <c r="E7" s="360" t="str">
        <f>'Rekapitulace stavby'!K6</f>
        <v>Modernizace sil. II/315, křižovatka s III/36016 - Hrádek</v>
      </c>
      <c r="F7" s="361"/>
      <c r="G7" s="361"/>
      <c r="H7" s="361"/>
      <c r="I7" s="104"/>
      <c r="J7" s="28"/>
      <c r="K7" s="30"/>
    </row>
    <row r="8" spans="1:70" s="1" customFormat="1" ht="15" x14ac:dyDescent="0.3">
      <c r="B8" s="40"/>
      <c r="C8" s="41"/>
      <c r="D8" s="36" t="s">
        <v>98</v>
      </c>
      <c r="E8" s="41"/>
      <c r="F8" s="41"/>
      <c r="G8" s="41"/>
      <c r="H8" s="41"/>
      <c r="I8" s="105"/>
      <c r="J8" s="41"/>
      <c r="K8" s="44"/>
    </row>
    <row r="9" spans="1:70" s="1" customFormat="1" ht="36.950000000000003" customHeight="1" x14ac:dyDescent="0.3">
      <c r="B9" s="40"/>
      <c r="C9" s="41"/>
      <c r="D9" s="41"/>
      <c r="E9" s="362" t="s">
        <v>1114</v>
      </c>
      <c r="F9" s="363"/>
      <c r="G9" s="363"/>
      <c r="H9" s="363"/>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22</v>
      </c>
      <c r="E11" s="41"/>
      <c r="F11" s="34" t="s">
        <v>5</v>
      </c>
      <c r="G11" s="41"/>
      <c r="H11" s="41"/>
      <c r="I11" s="106" t="s">
        <v>23</v>
      </c>
      <c r="J11" s="34" t="s">
        <v>5</v>
      </c>
      <c r="K11" s="44"/>
    </row>
    <row r="12" spans="1:70" s="1" customFormat="1" ht="14.45" customHeight="1" x14ac:dyDescent="0.3">
      <c r="B12" s="40"/>
      <c r="C12" s="41"/>
      <c r="D12" s="36" t="s">
        <v>25</v>
      </c>
      <c r="E12" s="41"/>
      <c r="F12" s="34" t="s">
        <v>26</v>
      </c>
      <c r="G12" s="41"/>
      <c r="H12" s="41"/>
      <c r="I12" s="106" t="s">
        <v>27</v>
      </c>
      <c r="J12" s="107" t="str">
        <f>'Rekapitulace stavby'!AN8</f>
        <v>25. 10. 2016</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31</v>
      </c>
      <c r="E14" s="41"/>
      <c r="F14" s="41"/>
      <c r="G14" s="41"/>
      <c r="H14" s="41"/>
      <c r="I14" s="106" t="s">
        <v>32</v>
      </c>
      <c r="J14" s="34" t="str">
        <f>IF('Rekapitulace stavby'!AN10="","",'Rekapitulace stavby'!AN10)</f>
        <v/>
      </c>
      <c r="K14" s="44"/>
    </row>
    <row r="15" spans="1:70" s="1" customFormat="1" ht="18" customHeight="1" x14ac:dyDescent="0.3">
      <c r="B15" s="40"/>
      <c r="C15" s="41"/>
      <c r="D15" s="41"/>
      <c r="E15" s="34" t="str">
        <f>IF('Rekapitulace stavby'!E11="","",'Rekapitulace stavby'!E11)</f>
        <v xml:space="preserve"> </v>
      </c>
      <c r="F15" s="41"/>
      <c r="G15" s="41"/>
      <c r="H15" s="41"/>
      <c r="I15" s="106" t="s">
        <v>33</v>
      </c>
      <c r="J15" s="34" t="str">
        <f>IF('Rekapitulace stavby'!AN11="","",'Rekapitulace stavby'!AN11)</f>
        <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34</v>
      </c>
      <c r="E17" s="41"/>
      <c r="F17" s="41"/>
      <c r="G17" s="41"/>
      <c r="H17" s="41"/>
      <c r="I17" s="106" t="s">
        <v>32</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36</v>
      </c>
      <c r="E20" s="41"/>
      <c r="F20" s="41"/>
      <c r="G20" s="41"/>
      <c r="H20" s="41"/>
      <c r="I20" s="106" t="s">
        <v>32</v>
      </c>
      <c r="J20" s="34" t="str">
        <f>IF('Rekapitulace stavby'!AN16="","",'Rekapitulace stavby'!AN16)</f>
        <v/>
      </c>
      <c r="K20" s="44"/>
    </row>
    <row r="21" spans="2:11" s="1" customFormat="1" ht="18" customHeight="1" x14ac:dyDescent="0.3">
      <c r="B21" s="40"/>
      <c r="C21" s="41"/>
      <c r="D21" s="41"/>
      <c r="E21" s="34" t="str">
        <f>IF('Rekapitulace stavby'!E17="","",'Rekapitulace stavby'!E17)</f>
        <v xml:space="preserve"> </v>
      </c>
      <c r="F21" s="41"/>
      <c r="G21" s="41"/>
      <c r="H21" s="41"/>
      <c r="I21" s="106" t="s">
        <v>33</v>
      </c>
      <c r="J21" s="34" t="str">
        <f>IF('Rekapitulace stavby'!AN17="","",'Rekapitulace stavby'!AN17)</f>
        <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38</v>
      </c>
      <c r="E23" s="41"/>
      <c r="F23" s="41"/>
      <c r="G23" s="41"/>
      <c r="H23" s="41"/>
      <c r="I23" s="105"/>
      <c r="J23" s="41"/>
      <c r="K23" s="44"/>
    </row>
    <row r="24" spans="2:11" s="6" customFormat="1" ht="22.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39</v>
      </c>
      <c r="E27" s="41"/>
      <c r="F27" s="41"/>
      <c r="G27" s="41"/>
      <c r="H27" s="41"/>
      <c r="I27" s="105"/>
      <c r="J27" s="115">
        <f>ROUND(J80,2)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41</v>
      </c>
      <c r="G29" s="41"/>
      <c r="H29" s="41"/>
      <c r="I29" s="116" t="s">
        <v>40</v>
      </c>
      <c r="J29" s="45" t="s">
        <v>42</v>
      </c>
      <c r="K29" s="44"/>
    </row>
    <row r="30" spans="2:11" s="1" customFormat="1" ht="14.45" customHeight="1" x14ac:dyDescent="0.3">
      <c r="B30" s="40"/>
      <c r="C30" s="41"/>
      <c r="D30" s="48" t="s">
        <v>43</v>
      </c>
      <c r="E30" s="48" t="s">
        <v>44</v>
      </c>
      <c r="F30" s="117">
        <f>ROUND(SUM(BE80:BE143), 2)</f>
        <v>0</v>
      </c>
      <c r="G30" s="41"/>
      <c r="H30" s="41"/>
      <c r="I30" s="118">
        <v>0.21</v>
      </c>
      <c r="J30" s="117">
        <f>ROUND(ROUND((SUM(BE80:BE143)), 2)*I30, 2)</f>
        <v>0</v>
      </c>
      <c r="K30" s="44"/>
    </row>
    <row r="31" spans="2:11" s="1" customFormat="1" ht="14.45" customHeight="1" x14ac:dyDescent="0.3">
      <c r="B31" s="40"/>
      <c r="C31" s="41"/>
      <c r="D31" s="41"/>
      <c r="E31" s="48" t="s">
        <v>45</v>
      </c>
      <c r="F31" s="117">
        <f>ROUND(SUM(BF80:BF143), 2)</f>
        <v>0</v>
      </c>
      <c r="G31" s="41"/>
      <c r="H31" s="41"/>
      <c r="I31" s="118">
        <v>0.15</v>
      </c>
      <c r="J31" s="117">
        <f>ROUND(ROUND((SUM(BF80:BF143)), 2)*I31, 2)</f>
        <v>0</v>
      </c>
      <c r="K31" s="44"/>
    </row>
    <row r="32" spans="2:11" s="1" customFormat="1" ht="14.45" hidden="1" customHeight="1" x14ac:dyDescent="0.3">
      <c r="B32" s="40"/>
      <c r="C32" s="41"/>
      <c r="D32" s="41"/>
      <c r="E32" s="48" t="s">
        <v>46</v>
      </c>
      <c r="F32" s="117">
        <f>ROUND(SUM(BG80:BG143), 2)</f>
        <v>0</v>
      </c>
      <c r="G32" s="41"/>
      <c r="H32" s="41"/>
      <c r="I32" s="118">
        <v>0.21</v>
      </c>
      <c r="J32" s="117">
        <v>0</v>
      </c>
      <c r="K32" s="44"/>
    </row>
    <row r="33" spans="2:11" s="1" customFormat="1" ht="14.45" hidden="1" customHeight="1" x14ac:dyDescent="0.3">
      <c r="B33" s="40"/>
      <c r="C33" s="41"/>
      <c r="D33" s="41"/>
      <c r="E33" s="48" t="s">
        <v>47</v>
      </c>
      <c r="F33" s="117">
        <f>ROUND(SUM(BH80:BH143), 2)</f>
        <v>0</v>
      </c>
      <c r="G33" s="41"/>
      <c r="H33" s="41"/>
      <c r="I33" s="118">
        <v>0.15</v>
      </c>
      <c r="J33" s="117">
        <v>0</v>
      </c>
      <c r="K33" s="44"/>
    </row>
    <row r="34" spans="2:11" s="1" customFormat="1" ht="14.45" hidden="1" customHeight="1" x14ac:dyDescent="0.3">
      <c r="B34" s="40"/>
      <c r="C34" s="41"/>
      <c r="D34" s="41"/>
      <c r="E34" s="48" t="s">
        <v>48</v>
      </c>
      <c r="F34" s="117">
        <f>ROUND(SUM(BI80:BI143),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49</v>
      </c>
      <c r="E36" s="70"/>
      <c r="F36" s="70"/>
      <c r="G36" s="121" t="s">
        <v>50</v>
      </c>
      <c r="H36" s="122" t="s">
        <v>51</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100</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22.5" customHeight="1" x14ac:dyDescent="0.3">
      <c r="B45" s="40"/>
      <c r="C45" s="41"/>
      <c r="D45" s="41"/>
      <c r="E45" s="360" t="str">
        <f>E7</f>
        <v>Modernizace sil. II/315, křižovatka s III/36016 - Hrádek</v>
      </c>
      <c r="F45" s="361"/>
      <c r="G45" s="361"/>
      <c r="H45" s="361"/>
      <c r="I45" s="105"/>
      <c r="J45" s="41"/>
      <c r="K45" s="44"/>
    </row>
    <row r="46" spans="2:11" s="1" customFormat="1" ht="14.45" customHeight="1" x14ac:dyDescent="0.3">
      <c r="B46" s="40"/>
      <c r="C46" s="36" t="s">
        <v>98</v>
      </c>
      <c r="D46" s="41"/>
      <c r="E46" s="41"/>
      <c r="F46" s="41"/>
      <c r="G46" s="41"/>
      <c r="H46" s="41"/>
      <c r="I46" s="105"/>
      <c r="J46" s="41"/>
      <c r="K46" s="44"/>
    </row>
    <row r="47" spans="2:11" s="1" customFormat="1" ht="23.25" customHeight="1" x14ac:dyDescent="0.3">
      <c r="B47" s="40"/>
      <c r="C47" s="41"/>
      <c r="D47" s="41"/>
      <c r="E47" s="362" t="str">
        <f>E9</f>
        <v>SO 135 - Zabezpečení provozu</v>
      </c>
      <c r="F47" s="363"/>
      <c r="G47" s="363"/>
      <c r="H47" s="363"/>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25</v>
      </c>
      <c r="D49" s="41"/>
      <c r="E49" s="41"/>
      <c r="F49" s="34" t="str">
        <f>F12</f>
        <v xml:space="preserve"> </v>
      </c>
      <c r="G49" s="41"/>
      <c r="H49" s="41"/>
      <c r="I49" s="106" t="s">
        <v>27</v>
      </c>
      <c r="J49" s="107" t="str">
        <f>IF(J12="","",J12)</f>
        <v>25. 10. 2016</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31</v>
      </c>
      <c r="D51" s="41"/>
      <c r="E51" s="41"/>
      <c r="F51" s="34" t="str">
        <f>E15</f>
        <v xml:space="preserve"> </v>
      </c>
      <c r="G51" s="41"/>
      <c r="H51" s="41"/>
      <c r="I51" s="106" t="s">
        <v>36</v>
      </c>
      <c r="J51" s="34" t="str">
        <f>E21</f>
        <v xml:space="preserve"> </v>
      </c>
      <c r="K51" s="44"/>
    </row>
    <row r="52" spans="2:47" s="1" customFormat="1" ht="14.45" customHeight="1" x14ac:dyDescent="0.3">
      <c r="B52" s="40"/>
      <c r="C52" s="36" t="s">
        <v>34</v>
      </c>
      <c r="D52" s="41"/>
      <c r="E52" s="41"/>
      <c r="F52" s="34" t="str">
        <f>IF(E18="","",E18)</f>
        <v/>
      </c>
      <c r="G52" s="41"/>
      <c r="H52" s="41"/>
      <c r="I52" s="105"/>
      <c r="J52" s="41"/>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101</v>
      </c>
      <c r="D54" s="119"/>
      <c r="E54" s="119"/>
      <c r="F54" s="119"/>
      <c r="G54" s="119"/>
      <c r="H54" s="119"/>
      <c r="I54" s="130"/>
      <c r="J54" s="131" t="s">
        <v>102</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103</v>
      </c>
      <c r="D56" s="41"/>
      <c r="E56" s="41"/>
      <c r="F56" s="41"/>
      <c r="G56" s="41"/>
      <c r="H56" s="41"/>
      <c r="I56" s="105"/>
      <c r="J56" s="115">
        <f>J80</f>
        <v>0</v>
      </c>
      <c r="K56" s="44"/>
      <c r="AU56" s="23" t="s">
        <v>104</v>
      </c>
    </row>
    <row r="57" spans="2:47" s="7" customFormat="1" ht="24.95" customHeight="1" x14ac:dyDescent="0.3">
      <c r="B57" s="134"/>
      <c r="C57" s="135"/>
      <c r="D57" s="136" t="s">
        <v>248</v>
      </c>
      <c r="E57" s="137"/>
      <c r="F57" s="137"/>
      <c r="G57" s="137"/>
      <c r="H57" s="137"/>
      <c r="I57" s="138"/>
      <c r="J57" s="139">
        <f>J81</f>
        <v>0</v>
      </c>
      <c r="K57" s="140"/>
    </row>
    <row r="58" spans="2:47" s="8" customFormat="1" ht="19.899999999999999" customHeight="1" x14ac:dyDescent="0.3">
      <c r="B58" s="141"/>
      <c r="C58" s="142"/>
      <c r="D58" s="143" t="s">
        <v>321</v>
      </c>
      <c r="E58" s="144"/>
      <c r="F58" s="144"/>
      <c r="G58" s="144"/>
      <c r="H58" s="144"/>
      <c r="I58" s="145"/>
      <c r="J58" s="146">
        <f>J82</f>
        <v>0</v>
      </c>
      <c r="K58" s="147"/>
    </row>
    <row r="59" spans="2:47" s="8" customFormat="1" ht="19.899999999999999" customHeight="1" x14ac:dyDescent="0.3">
      <c r="B59" s="141"/>
      <c r="C59" s="142"/>
      <c r="D59" s="143" t="s">
        <v>323</v>
      </c>
      <c r="E59" s="144"/>
      <c r="F59" s="144"/>
      <c r="G59" s="144"/>
      <c r="H59" s="144"/>
      <c r="I59" s="145"/>
      <c r="J59" s="146">
        <f>J92</f>
        <v>0</v>
      </c>
      <c r="K59" s="147"/>
    </row>
    <row r="60" spans="2:47" s="8" customFormat="1" ht="19.899999999999999" customHeight="1" x14ac:dyDescent="0.3">
      <c r="B60" s="141"/>
      <c r="C60" s="142"/>
      <c r="D60" s="143" t="s">
        <v>325</v>
      </c>
      <c r="E60" s="144"/>
      <c r="F60" s="144"/>
      <c r="G60" s="144"/>
      <c r="H60" s="144"/>
      <c r="I60" s="145"/>
      <c r="J60" s="146">
        <f>J141</f>
        <v>0</v>
      </c>
      <c r="K60" s="147"/>
    </row>
    <row r="61" spans="2:47" s="1" customFormat="1" ht="21.75" customHeight="1" x14ac:dyDescent="0.3">
      <c r="B61" s="40"/>
      <c r="C61" s="41"/>
      <c r="D61" s="41"/>
      <c r="E61" s="41"/>
      <c r="F61" s="41"/>
      <c r="G61" s="41"/>
      <c r="H61" s="41"/>
      <c r="I61" s="105"/>
      <c r="J61" s="41"/>
      <c r="K61" s="44"/>
    </row>
    <row r="62" spans="2:47" s="1" customFormat="1" ht="6.95" customHeight="1" x14ac:dyDescent="0.3">
      <c r="B62" s="55"/>
      <c r="C62" s="56"/>
      <c r="D62" s="56"/>
      <c r="E62" s="56"/>
      <c r="F62" s="56"/>
      <c r="G62" s="56"/>
      <c r="H62" s="56"/>
      <c r="I62" s="126"/>
      <c r="J62" s="56"/>
      <c r="K62" s="57"/>
    </row>
    <row r="66" spans="2:63" s="1" customFormat="1" ht="6.95" customHeight="1" x14ac:dyDescent="0.3">
      <c r="B66" s="58"/>
      <c r="C66" s="59"/>
      <c r="D66" s="59"/>
      <c r="E66" s="59"/>
      <c r="F66" s="59"/>
      <c r="G66" s="59"/>
      <c r="H66" s="59"/>
      <c r="I66" s="127"/>
      <c r="J66" s="59"/>
      <c r="K66" s="59"/>
      <c r="L66" s="40"/>
    </row>
    <row r="67" spans="2:63" s="1" customFormat="1" ht="36.950000000000003" customHeight="1" x14ac:dyDescent="0.3">
      <c r="B67" s="40"/>
      <c r="C67" s="60" t="s">
        <v>111</v>
      </c>
      <c r="L67" s="40"/>
    </row>
    <row r="68" spans="2:63" s="1" customFormat="1" ht="6.95" customHeight="1" x14ac:dyDescent="0.3">
      <c r="B68" s="40"/>
      <c r="L68" s="40"/>
    </row>
    <row r="69" spans="2:63" s="1" customFormat="1" ht="14.45" customHeight="1" x14ac:dyDescent="0.3">
      <c r="B69" s="40"/>
      <c r="C69" s="62" t="s">
        <v>19</v>
      </c>
      <c r="L69" s="40"/>
    </row>
    <row r="70" spans="2:63" s="1" customFormat="1" ht="22.5" customHeight="1" x14ac:dyDescent="0.3">
      <c r="B70" s="40"/>
      <c r="E70" s="356" t="str">
        <f>E7</f>
        <v>Modernizace sil. II/315, křižovatka s III/36016 - Hrádek</v>
      </c>
      <c r="F70" s="357"/>
      <c r="G70" s="357"/>
      <c r="H70" s="357"/>
      <c r="L70" s="40"/>
    </row>
    <row r="71" spans="2:63" s="1" customFormat="1" ht="14.45" customHeight="1" x14ac:dyDescent="0.3">
      <c r="B71" s="40"/>
      <c r="C71" s="62" t="s">
        <v>98</v>
      </c>
      <c r="L71" s="40"/>
    </row>
    <row r="72" spans="2:63" s="1" customFormat="1" ht="23.25" customHeight="1" x14ac:dyDescent="0.3">
      <c r="B72" s="40"/>
      <c r="E72" s="326" t="str">
        <f>E9</f>
        <v>SO 135 - Zabezpečení provozu</v>
      </c>
      <c r="F72" s="358"/>
      <c r="G72" s="358"/>
      <c r="H72" s="358"/>
      <c r="L72" s="40"/>
    </row>
    <row r="73" spans="2:63" s="1" customFormat="1" ht="6.95" customHeight="1" x14ac:dyDescent="0.3">
      <c r="B73" s="40"/>
      <c r="L73" s="40"/>
    </row>
    <row r="74" spans="2:63" s="1" customFormat="1" ht="18" customHeight="1" x14ac:dyDescent="0.3">
      <c r="B74" s="40"/>
      <c r="C74" s="62" t="s">
        <v>25</v>
      </c>
      <c r="F74" s="148" t="str">
        <f>F12</f>
        <v xml:space="preserve"> </v>
      </c>
      <c r="I74" s="149" t="s">
        <v>27</v>
      </c>
      <c r="J74" s="66" t="str">
        <f>IF(J12="","",J12)</f>
        <v>25. 10. 2016</v>
      </c>
      <c r="L74" s="40"/>
    </row>
    <row r="75" spans="2:63" s="1" customFormat="1" ht="6.95" customHeight="1" x14ac:dyDescent="0.3">
      <c r="B75" s="40"/>
      <c r="L75" s="40"/>
    </row>
    <row r="76" spans="2:63" s="1" customFormat="1" ht="15" x14ac:dyDescent="0.3">
      <c r="B76" s="40"/>
      <c r="C76" s="62" t="s">
        <v>31</v>
      </c>
      <c r="F76" s="148" t="str">
        <f>E15</f>
        <v xml:space="preserve"> </v>
      </c>
      <c r="I76" s="149" t="s">
        <v>36</v>
      </c>
      <c r="J76" s="148" t="str">
        <f>E21</f>
        <v xml:space="preserve"> </v>
      </c>
      <c r="L76" s="40"/>
    </row>
    <row r="77" spans="2:63" s="1" customFormat="1" ht="14.45" customHeight="1" x14ac:dyDescent="0.3">
      <c r="B77" s="40"/>
      <c r="C77" s="62" t="s">
        <v>34</v>
      </c>
      <c r="F77" s="148" t="str">
        <f>IF(E18="","",E18)</f>
        <v/>
      </c>
      <c r="L77" s="40"/>
    </row>
    <row r="78" spans="2:63" s="1" customFormat="1" ht="10.35" customHeight="1" x14ac:dyDescent="0.3">
      <c r="B78" s="40"/>
      <c r="L78" s="40"/>
    </row>
    <row r="79" spans="2:63" s="9" customFormat="1" ht="29.25" customHeight="1" x14ac:dyDescent="0.3">
      <c r="B79" s="150"/>
      <c r="C79" s="151" t="s">
        <v>112</v>
      </c>
      <c r="D79" s="152" t="s">
        <v>58</v>
      </c>
      <c r="E79" s="152" t="s">
        <v>54</v>
      </c>
      <c r="F79" s="152" t="s">
        <v>113</v>
      </c>
      <c r="G79" s="152" t="s">
        <v>114</v>
      </c>
      <c r="H79" s="152" t="s">
        <v>115</v>
      </c>
      <c r="I79" s="153" t="s">
        <v>116</v>
      </c>
      <c r="J79" s="152" t="s">
        <v>102</v>
      </c>
      <c r="K79" s="154" t="s">
        <v>117</v>
      </c>
      <c r="L79" s="150"/>
      <c r="M79" s="72" t="s">
        <v>118</v>
      </c>
      <c r="N79" s="73" t="s">
        <v>43</v>
      </c>
      <c r="O79" s="73" t="s">
        <v>119</v>
      </c>
      <c r="P79" s="73" t="s">
        <v>120</v>
      </c>
      <c r="Q79" s="73" t="s">
        <v>121</v>
      </c>
      <c r="R79" s="73" t="s">
        <v>122</v>
      </c>
      <c r="S79" s="73" t="s">
        <v>123</v>
      </c>
      <c r="T79" s="74" t="s">
        <v>124</v>
      </c>
    </row>
    <row r="80" spans="2:63" s="1" customFormat="1" ht="29.25" customHeight="1" x14ac:dyDescent="0.35">
      <c r="B80" s="40"/>
      <c r="C80" s="76" t="s">
        <v>103</v>
      </c>
      <c r="J80" s="155">
        <f>BK80</f>
        <v>0</v>
      </c>
      <c r="L80" s="40"/>
      <c r="M80" s="75"/>
      <c r="N80" s="67"/>
      <c r="O80" s="67"/>
      <c r="P80" s="156">
        <f>P81</f>
        <v>0</v>
      </c>
      <c r="Q80" s="67"/>
      <c r="R80" s="156">
        <f>R81</f>
        <v>10.607999999999999</v>
      </c>
      <c r="S80" s="67"/>
      <c r="T80" s="157">
        <f>T81</f>
        <v>0</v>
      </c>
      <c r="AT80" s="23" t="s">
        <v>72</v>
      </c>
      <c r="AU80" s="23" t="s">
        <v>104</v>
      </c>
      <c r="BK80" s="158">
        <f>BK81</f>
        <v>0</v>
      </c>
    </row>
    <row r="81" spans="2:65" s="10" customFormat="1" ht="37.35" customHeight="1" x14ac:dyDescent="0.35">
      <c r="B81" s="159"/>
      <c r="D81" s="160" t="s">
        <v>72</v>
      </c>
      <c r="E81" s="161" t="s">
        <v>250</v>
      </c>
      <c r="F81" s="161" t="s">
        <v>251</v>
      </c>
      <c r="I81" s="162"/>
      <c r="J81" s="163">
        <f>BK81</f>
        <v>0</v>
      </c>
      <c r="L81" s="159"/>
      <c r="M81" s="164"/>
      <c r="N81" s="165"/>
      <c r="O81" s="165"/>
      <c r="P81" s="166">
        <f>P82+P92+P141</f>
        <v>0</v>
      </c>
      <c r="Q81" s="165"/>
      <c r="R81" s="166">
        <f>R82+R92+R141</f>
        <v>10.607999999999999</v>
      </c>
      <c r="S81" s="165"/>
      <c r="T81" s="167">
        <f>T82+T92+T141</f>
        <v>0</v>
      </c>
      <c r="AR81" s="160" t="s">
        <v>24</v>
      </c>
      <c r="AT81" s="168" t="s">
        <v>72</v>
      </c>
      <c r="AU81" s="168" t="s">
        <v>73</v>
      </c>
      <c r="AY81" s="160" t="s">
        <v>126</v>
      </c>
      <c r="BK81" s="169">
        <f>BK82+BK92+BK141</f>
        <v>0</v>
      </c>
    </row>
    <row r="82" spans="2:65" s="10" customFormat="1" ht="19.899999999999999" customHeight="1" x14ac:dyDescent="0.3">
      <c r="B82" s="159"/>
      <c r="D82" s="170" t="s">
        <v>72</v>
      </c>
      <c r="E82" s="171" t="s">
        <v>156</v>
      </c>
      <c r="F82" s="171" t="s">
        <v>677</v>
      </c>
      <c r="I82" s="162"/>
      <c r="J82" s="172">
        <f>BK82</f>
        <v>0</v>
      </c>
      <c r="L82" s="159"/>
      <c r="M82" s="164"/>
      <c r="N82" s="165"/>
      <c r="O82" s="165"/>
      <c r="P82" s="166">
        <f>SUM(P83:P91)</f>
        <v>0</v>
      </c>
      <c r="Q82" s="165"/>
      <c r="R82" s="166">
        <f>SUM(R83:R91)</f>
        <v>10.607999999999999</v>
      </c>
      <c r="S82" s="165"/>
      <c r="T82" s="167">
        <f>SUM(T83:T91)</f>
        <v>0</v>
      </c>
      <c r="AR82" s="160" t="s">
        <v>24</v>
      </c>
      <c r="AT82" s="168" t="s">
        <v>72</v>
      </c>
      <c r="AU82" s="168" t="s">
        <v>24</v>
      </c>
      <c r="AY82" s="160" t="s">
        <v>126</v>
      </c>
      <c r="BK82" s="169">
        <f>SUM(BK83:BK91)</f>
        <v>0</v>
      </c>
    </row>
    <row r="83" spans="2:65" s="1" customFormat="1" ht="22.5" customHeight="1" x14ac:dyDescent="0.3">
      <c r="B83" s="173"/>
      <c r="C83" s="174" t="s">
        <v>24</v>
      </c>
      <c r="D83" s="174" t="s">
        <v>129</v>
      </c>
      <c r="E83" s="175" t="s">
        <v>1115</v>
      </c>
      <c r="F83" s="176" t="s">
        <v>1116</v>
      </c>
      <c r="G83" s="177" t="s">
        <v>330</v>
      </c>
      <c r="H83" s="178">
        <v>30</v>
      </c>
      <c r="I83" s="179"/>
      <c r="J83" s="180">
        <f>ROUND(I83*H83,2)</f>
        <v>0</v>
      </c>
      <c r="K83" s="176" t="s">
        <v>198</v>
      </c>
      <c r="L83" s="40"/>
      <c r="M83" s="181" t="s">
        <v>5</v>
      </c>
      <c r="N83" s="182" t="s">
        <v>44</v>
      </c>
      <c r="O83" s="41"/>
      <c r="P83" s="183">
        <f>O83*H83</f>
        <v>0</v>
      </c>
      <c r="Q83" s="183">
        <v>0</v>
      </c>
      <c r="R83" s="183">
        <f>Q83*H83</f>
        <v>0</v>
      </c>
      <c r="S83" s="183">
        <v>0</v>
      </c>
      <c r="T83" s="184">
        <f>S83*H83</f>
        <v>0</v>
      </c>
      <c r="AR83" s="23" t="s">
        <v>133</v>
      </c>
      <c r="AT83" s="23" t="s">
        <v>129</v>
      </c>
      <c r="AU83" s="23" t="s">
        <v>82</v>
      </c>
      <c r="AY83" s="23" t="s">
        <v>126</v>
      </c>
      <c r="BE83" s="185">
        <f>IF(N83="základní",J83,0)</f>
        <v>0</v>
      </c>
      <c r="BF83" s="185">
        <f>IF(N83="snížená",J83,0)</f>
        <v>0</v>
      </c>
      <c r="BG83" s="185">
        <f>IF(N83="zákl. přenesená",J83,0)</f>
        <v>0</v>
      </c>
      <c r="BH83" s="185">
        <f>IF(N83="sníž. přenesená",J83,0)</f>
        <v>0</v>
      </c>
      <c r="BI83" s="185">
        <f>IF(N83="nulová",J83,0)</f>
        <v>0</v>
      </c>
      <c r="BJ83" s="23" t="s">
        <v>24</v>
      </c>
      <c r="BK83" s="185">
        <f>ROUND(I83*H83,2)</f>
        <v>0</v>
      </c>
      <c r="BL83" s="23" t="s">
        <v>133</v>
      </c>
      <c r="BM83" s="23" t="s">
        <v>1117</v>
      </c>
    </row>
    <row r="84" spans="2:65" s="1" customFormat="1" ht="27" x14ac:dyDescent="0.3">
      <c r="B84" s="40"/>
      <c r="D84" s="186" t="s">
        <v>135</v>
      </c>
      <c r="F84" s="187" t="s">
        <v>1118</v>
      </c>
      <c r="I84" s="188"/>
      <c r="L84" s="40"/>
      <c r="M84" s="189"/>
      <c r="N84" s="41"/>
      <c r="O84" s="41"/>
      <c r="P84" s="41"/>
      <c r="Q84" s="41"/>
      <c r="R84" s="41"/>
      <c r="S84" s="41"/>
      <c r="T84" s="69"/>
      <c r="AT84" s="23" t="s">
        <v>135</v>
      </c>
      <c r="AU84" s="23" t="s">
        <v>82</v>
      </c>
    </row>
    <row r="85" spans="2:65" s="11" customFormat="1" x14ac:dyDescent="0.3">
      <c r="B85" s="191"/>
      <c r="D85" s="192" t="s">
        <v>138</v>
      </c>
      <c r="E85" s="193" t="s">
        <v>5</v>
      </c>
      <c r="F85" s="194" t="s">
        <v>1119</v>
      </c>
      <c r="H85" s="195">
        <v>30</v>
      </c>
      <c r="I85" s="196"/>
      <c r="L85" s="191"/>
      <c r="M85" s="197"/>
      <c r="N85" s="198"/>
      <c r="O85" s="198"/>
      <c r="P85" s="198"/>
      <c r="Q85" s="198"/>
      <c r="R85" s="198"/>
      <c r="S85" s="198"/>
      <c r="T85" s="199"/>
      <c r="AT85" s="200" t="s">
        <v>138</v>
      </c>
      <c r="AU85" s="200" t="s">
        <v>82</v>
      </c>
      <c r="AV85" s="11" t="s">
        <v>82</v>
      </c>
      <c r="AW85" s="11" t="s">
        <v>37</v>
      </c>
      <c r="AX85" s="11" t="s">
        <v>24</v>
      </c>
      <c r="AY85" s="200" t="s">
        <v>126</v>
      </c>
    </row>
    <row r="86" spans="2:65" s="1" customFormat="1" ht="22.5" customHeight="1" x14ac:dyDescent="0.3">
      <c r="B86" s="173"/>
      <c r="C86" s="174" t="s">
        <v>82</v>
      </c>
      <c r="D86" s="174" t="s">
        <v>129</v>
      </c>
      <c r="E86" s="175" t="s">
        <v>1120</v>
      </c>
      <c r="F86" s="176" t="s">
        <v>1121</v>
      </c>
      <c r="G86" s="177" t="s">
        <v>330</v>
      </c>
      <c r="H86" s="178">
        <v>24</v>
      </c>
      <c r="I86" s="179"/>
      <c r="J86" s="180">
        <f>ROUND(I86*H86,2)</f>
        <v>0</v>
      </c>
      <c r="K86" s="176" t="s">
        <v>198</v>
      </c>
      <c r="L86" s="40"/>
      <c r="M86" s="181" t="s">
        <v>5</v>
      </c>
      <c r="N86" s="182" t="s">
        <v>44</v>
      </c>
      <c r="O86" s="41"/>
      <c r="P86" s="183">
        <f>O86*H86</f>
        <v>0</v>
      </c>
      <c r="Q86" s="183">
        <v>8.3500000000000005E-2</v>
      </c>
      <c r="R86" s="183">
        <f>Q86*H86</f>
        <v>2.004</v>
      </c>
      <c r="S86" s="183">
        <v>0</v>
      </c>
      <c r="T86" s="184">
        <f>S86*H86</f>
        <v>0</v>
      </c>
      <c r="AR86" s="23" t="s">
        <v>133</v>
      </c>
      <c r="AT86" s="23" t="s">
        <v>129</v>
      </c>
      <c r="AU86" s="23" t="s">
        <v>82</v>
      </c>
      <c r="AY86" s="23" t="s">
        <v>126</v>
      </c>
      <c r="BE86" s="185">
        <f>IF(N86="základní",J86,0)</f>
        <v>0</v>
      </c>
      <c r="BF86" s="185">
        <f>IF(N86="snížená",J86,0)</f>
        <v>0</v>
      </c>
      <c r="BG86" s="185">
        <f>IF(N86="zákl. přenesená",J86,0)</f>
        <v>0</v>
      </c>
      <c r="BH86" s="185">
        <f>IF(N86="sníž. přenesená",J86,0)</f>
        <v>0</v>
      </c>
      <c r="BI86" s="185">
        <f>IF(N86="nulová",J86,0)</f>
        <v>0</v>
      </c>
      <c r="BJ86" s="23" t="s">
        <v>24</v>
      </c>
      <c r="BK86" s="185">
        <f>ROUND(I86*H86,2)</f>
        <v>0</v>
      </c>
      <c r="BL86" s="23" t="s">
        <v>133</v>
      </c>
      <c r="BM86" s="23" t="s">
        <v>1122</v>
      </c>
    </row>
    <row r="87" spans="2:65" s="1" customFormat="1" ht="27" x14ac:dyDescent="0.3">
      <c r="B87" s="40"/>
      <c r="D87" s="186" t="s">
        <v>135</v>
      </c>
      <c r="F87" s="187" t="s">
        <v>1123</v>
      </c>
      <c r="I87" s="188"/>
      <c r="L87" s="40"/>
      <c r="M87" s="189"/>
      <c r="N87" s="41"/>
      <c r="O87" s="41"/>
      <c r="P87" s="41"/>
      <c r="Q87" s="41"/>
      <c r="R87" s="41"/>
      <c r="S87" s="41"/>
      <c r="T87" s="69"/>
      <c r="AT87" s="23" t="s">
        <v>135</v>
      </c>
      <c r="AU87" s="23" t="s">
        <v>82</v>
      </c>
    </row>
    <row r="88" spans="2:65" s="11" customFormat="1" x14ac:dyDescent="0.3">
      <c r="B88" s="191"/>
      <c r="D88" s="192" t="s">
        <v>138</v>
      </c>
      <c r="E88" s="193" t="s">
        <v>5</v>
      </c>
      <c r="F88" s="194" t="s">
        <v>1124</v>
      </c>
      <c r="H88" s="195">
        <v>24</v>
      </c>
      <c r="I88" s="196"/>
      <c r="L88" s="191"/>
      <c r="M88" s="197"/>
      <c r="N88" s="198"/>
      <c r="O88" s="198"/>
      <c r="P88" s="198"/>
      <c r="Q88" s="198"/>
      <c r="R88" s="198"/>
      <c r="S88" s="198"/>
      <c r="T88" s="199"/>
      <c r="AT88" s="200" t="s">
        <v>138</v>
      </c>
      <c r="AU88" s="200" t="s">
        <v>82</v>
      </c>
      <c r="AV88" s="11" t="s">
        <v>82</v>
      </c>
      <c r="AW88" s="11" t="s">
        <v>37</v>
      </c>
      <c r="AX88" s="11" t="s">
        <v>24</v>
      </c>
      <c r="AY88" s="200" t="s">
        <v>126</v>
      </c>
    </row>
    <row r="89" spans="2:65" s="1" customFormat="1" ht="22.5" customHeight="1" x14ac:dyDescent="0.3">
      <c r="B89" s="173"/>
      <c r="C89" s="216" t="s">
        <v>146</v>
      </c>
      <c r="D89" s="216" t="s">
        <v>349</v>
      </c>
      <c r="E89" s="217" t="s">
        <v>1125</v>
      </c>
      <c r="F89" s="218" t="s">
        <v>1126</v>
      </c>
      <c r="G89" s="219" t="s">
        <v>184</v>
      </c>
      <c r="H89" s="220">
        <v>12</v>
      </c>
      <c r="I89" s="221"/>
      <c r="J89" s="222">
        <f>ROUND(I89*H89,2)</f>
        <v>0</v>
      </c>
      <c r="K89" s="218" t="s">
        <v>198</v>
      </c>
      <c r="L89" s="223"/>
      <c r="M89" s="224" t="s">
        <v>5</v>
      </c>
      <c r="N89" s="225" t="s">
        <v>44</v>
      </c>
      <c r="O89" s="41"/>
      <c r="P89" s="183">
        <f>O89*H89</f>
        <v>0</v>
      </c>
      <c r="Q89" s="183">
        <v>0.71699999999999997</v>
      </c>
      <c r="R89" s="183">
        <f>Q89*H89</f>
        <v>8.6039999999999992</v>
      </c>
      <c r="S89" s="183">
        <v>0</v>
      </c>
      <c r="T89" s="184">
        <f>S89*H89</f>
        <v>0</v>
      </c>
      <c r="AR89" s="23" t="s">
        <v>171</v>
      </c>
      <c r="AT89" s="23" t="s">
        <v>349</v>
      </c>
      <c r="AU89" s="23" t="s">
        <v>82</v>
      </c>
      <c r="AY89" s="23" t="s">
        <v>126</v>
      </c>
      <c r="BE89" s="185">
        <f>IF(N89="základní",J89,0)</f>
        <v>0</v>
      </c>
      <c r="BF89" s="185">
        <f>IF(N89="snížená",J89,0)</f>
        <v>0</v>
      </c>
      <c r="BG89" s="185">
        <f>IF(N89="zákl. přenesená",J89,0)</f>
        <v>0</v>
      </c>
      <c r="BH89" s="185">
        <f>IF(N89="sníž. přenesená",J89,0)</f>
        <v>0</v>
      </c>
      <c r="BI89" s="185">
        <f>IF(N89="nulová",J89,0)</f>
        <v>0</v>
      </c>
      <c r="BJ89" s="23" t="s">
        <v>24</v>
      </c>
      <c r="BK89" s="185">
        <f>ROUND(I89*H89,2)</f>
        <v>0</v>
      </c>
      <c r="BL89" s="23" t="s">
        <v>133</v>
      </c>
      <c r="BM89" s="23" t="s">
        <v>1127</v>
      </c>
    </row>
    <row r="90" spans="2:65" s="1" customFormat="1" x14ac:dyDescent="0.3">
      <c r="B90" s="40"/>
      <c r="D90" s="186" t="s">
        <v>135</v>
      </c>
      <c r="F90" s="187" t="s">
        <v>1126</v>
      </c>
      <c r="I90" s="188"/>
      <c r="L90" s="40"/>
      <c r="M90" s="189"/>
      <c r="N90" s="41"/>
      <c r="O90" s="41"/>
      <c r="P90" s="41"/>
      <c r="Q90" s="41"/>
      <c r="R90" s="41"/>
      <c r="S90" s="41"/>
      <c r="T90" s="69"/>
      <c r="AT90" s="23" t="s">
        <v>135</v>
      </c>
      <c r="AU90" s="23" t="s">
        <v>82</v>
      </c>
    </row>
    <row r="91" spans="2:65" s="1" customFormat="1" ht="27" x14ac:dyDescent="0.3">
      <c r="B91" s="40"/>
      <c r="D91" s="186" t="s">
        <v>136</v>
      </c>
      <c r="F91" s="190" t="s">
        <v>1128</v>
      </c>
      <c r="I91" s="188"/>
      <c r="L91" s="40"/>
      <c r="M91" s="189"/>
      <c r="N91" s="41"/>
      <c r="O91" s="41"/>
      <c r="P91" s="41"/>
      <c r="Q91" s="41"/>
      <c r="R91" s="41"/>
      <c r="S91" s="41"/>
      <c r="T91" s="69"/>
      <c r="AT91" s="23" t="s">
        <v>136</v>
      </c>
      <c r="AU91" s="23" t="s">
        <v>82</v>
      </c>
    </row>
    <row r="92" spans="2:65" s="10" customFormat="1" ht="29.85" customHeight="1" x14ac:dyDescent="0.3">
      <c r="B92" s="159"/>
      <c r="D92" s="170" t="s">
        <v>72</v>
      </c>
      <c r="E92" s="171" t="s">
        <v>176</v>
      </c>
      <c r="F92" s="171" t="s">
        <v>777</v>
      </c>
      <c r="I92" s="162"/>
      <c r="J92" s="172">
        <f>BK92</f>
        <v>0</v>
      </c>
      <c r="L92" s="159"/>
      <c r="M92" s="164"/>
      <c r="N92" s="165"/>
      <c r="O92" s="165"/>
      <c r="P92" s="166">
        <f>SUM(P93:P140)</f>
        <v>0</v>
      </c>
      <c r="Q92" s="165"/>
      <c r="R92" s="166">
        <f>SUM(R93:R140)</f>
        <v>0</v>
      </c>
      <c r="S92" s="165"/>
      <c r="T92" s="167">
        <f>SUM(T93:T140)</f>
        <v>0</v>
      </c>
      <c r="AR92" s="160" t="s">
        <v>24</v>
      </c>
      <c r="AT92" s="168" t="s">
        <v>72</v>
      </c>
      <c r="AU92" s="168" t="s">
        <v>24</v>
      </c>
      <c r="AY92" s="160" t="s">
        <v>126</v>
      </c>
      <c r="BK92" s="169">
        <f>SUM(BK93:BK140)</f>
        <v>0</v>
      </c>
    </row>
    <row r="93" spans="2:65" s="1" customFormat="1" ht="22.5" customHeight="1" x14ac:dyDescent="0.3">
      <c r="B93" s="173"/>
      <c r="C93" s="174" t="s">
        <v>133</v>
      </c>
      <c r="D93" s="174" t="s">
        <v>129</v>
      </c>
      <c r="E93" s="175" t="s">
        <v>1129</v>
      </c>
      <c r="F93" s="176" t="s">
        <v>1130</v>
      </c>
      <c r="G93" s="177" t="s">
        <v>184</v>
      </c>
      <c r="H93" s="178">
        <v>4</v>
      </c>
      <c r="I93" s="179"/>
      <c r="J93" s="180">
        <f>ROUND(I93*H93,2)</f>
        <v>0</v>
      </c>
      <c r="K93" s="176" t="s">
        <v>198</v>
      </c>
      <c r="L93" s="40"/>
      <c r="M93" s="181" t="s">
        <v>5</v>
      </c>
      <c r="N93" s="182" t="s">
        <v>44</v>
      </c>
      <c r="O93" s="41"/>
      <c r="P93" s="183">
        <f>O93*H93</f>
        <v>0</v>
      </c>
      <c r="Q93" s="183">
        <v>0</v>
      </c>
      <c r="R93" s="183">
        <f>Q93*H93</f>
        <v>0</v>
      </c>
      <c r="S93" s="183">
        <v>0</v>
      </c>
      <c r="T93" s="184">
        <f>S93*H93</f>
        <v>0</v>
      </c>
      <c r="AR93" s="23" t="s">
        <v>133</v>
      </c>
      <c r="AT93" s="23" t="s">
        <v>129</v>
      </c>
      <c r="AU93" s="23" t="s">
        <v>82</v>
      </c>
      <c r="AY93" s="23" t="s">
        <v>126</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133</v>
      </c>
      <c r="BM93" s="23" t="s">
        <v>1131</v>
      </c>
    </row>
    <row r="94" spans="2:65" s="1" customFormat="1" x14ac:dyDescent="0.3">
      <c r="B94" s="40"/>
      <c r="D94" s="186" t="s">
        <v>135</v>
      </c>
      <c r="F94" s="187" t="s">
        <v>1132</v>
      </c>
      <c r="I94" s="188"/>
      <c r="L94" s="40"/>
      <c r="M94" s="189"/>
      <c r="N94" s="41"/>
      <c r="O94" s="41"/>
      <c r="P94" s="41"/>
      <c r="Q94" s="41"/>
      <c r="R94" s="41"/>
      <c r="S94" s="41"/>
      <c r="T94" s="69"/>
      <c r="AT94" s="23" t="s">
        <v>135</v>
      </c>
      <c r="AU94" s="23" t="s">
        <v>82</v>
      </c>
    </row>
    <row r="95" spans="2:65" s="11" customFormat="1" x14ac:dyDescent="0.3">
      <c r="B95" s="191"/>
      <c r="D95" s="192" t="s">
        <v>138</v>
      </c>
      <c r="E95" s="193" t="s">
        <v>5</v>
      </c>
      <c r="F95" s="194" t="s">
        <v>1133</v>
      </c>
      <c r="H95" s="195">
        <v>4</v>
      </c>
      <c r="I95" s="196"/>
      <c r="L95" s="191"/>
      <c r="M95" s="197"/>
      <c r="N95" s="198"/>
      <c r="O95" s="198"/>
      <c r="P95" s="198"/>
      <c r="Q95" s="198"/>
      <c r="R95" s="198"/>
      <c r="S95" s="198"/>
      <c r="T95" s="199"/>
      <c r="AT95" s="200" t="s">
        <v>138</v>
      </c>
      <c r="AU95" s="200" t="s">
        <v>82</v>
      </c>
      <c r="AV95" s="11" t="s">
        <v>82</v>
      </c>
      <c r="AW95" s="11" t="s">
        <v>37</v>
      </c>
      <c r="AX95" s="11" t="s">
        <v>24</v>
      </c>
      <c r="AY95" s="200" t="s">
        <v>126</v>
      </c>
    </row>
    <row r="96" spans="2:65" s="1" customFormat="1" ht="22.5" customHeight="1" x14ac:dyDescent="0.3">
      <c r="B96" s="173"/>
      <c r="C96" s="174" t="s">
        <v>156</v>
      </c>
      <c r="D96" s="174" t="s">
        <v>129</v>
      </c>
      <c r="E96" s="175" t="s">
        <v>1134</v>
      </c>
      <c r="F96" s="176" t="s">
        <v>1135</v>
      </c>
      <c r="G96" s="177" t="s">
        <v>184</v>
      </c>
      <c r="H96" s="178">
        <v>1200</v>
      </c>
      <c r="I96" s="179"/>
      <c r="J96" s="180">
        <f>ROUND(I96*H96,2)</f>
        <v>0</v>
      </c>
      <c r="K96" s="176" t="s">
        <v>198</v>
      </c>
      <c r="L96" s="40"/>
      <c r="M96" s="181" t="s">
        <v>5</v>
      </c>
      <c r="N96" s="182" t="s">
        <v>44</v>
      </c>
      <c r="O96" s="41"/>
      <c r="P96" s="183">
        <f>O96*H96</f>
        <v>0</v>
      </c>
      <c r="Q96" s="183">
        <v>0</v>
      </c>
      <c r="R96" s="183">
        <f>Q96*H96</f>
        <v>0</v>
      </c>
      <c r="S96" s="183">
        <v>0</v>
      </c>
      <c r="T96" s="184">
        <f>S96*H96</f>
        <v>0</v>
      </c>
      <c r="AR96" s="23" t="s">
        <v>133</v>
      </c>
      <c r="AT96" s="23" t="s">
        <v>129</v>
      </c>
      <c r="AU96" s="23" t="s">
        <v>82</v>
      </c>
      <c r="AY96" s="23" t="s">
        <v>126</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133</v>
      </c>
      <c r="BM96" s="23" t="s">
        <v>1136</v>
      </c>
    </row>
    <row r="97" spans="2:65" s="1" customFormat="1" ht="27" x14ac:dyDescent="0.3">
      <c r="B97" s="40"/>
      <c r="D97" s="186" t="s">
        <v>135</v>
      </c>
      <c r="F97" s="187" t="s">
        <v>1137</v>
      </c>
      <c r="I97" s="188"/>
      <c r="L97" s="40"/>
      <c r="M97" s="189"/>
      <c r="N97" s="41"/>
      <c r="O97" s="41"/>
      <c r="P97" s="41"/>
      <c r="Q97" s="41"/>
      <c r="R97" s="41"/>
      <c r="S97" s="41"/>
      <c r="T97" s="69"/>
      <c r="AT97" s="23" t="s">
        <v>135</v>
      </c>
      <c r="AU97" s="23" t="s">
        <v>82</v>
      </c>
    </row>
    <row r="98" spans="2:65" s="11" customFormat="1" x14ac:dyDescent="0.3">
      <c r="B98" s="191"/>
      <c r="D98" s="192" t="s">
        <v>138</v>
      </c>
      <c r="E98" s="193" t="s">
        <v>5</v>
      </c>
      <c r="F98" s="194" t="s">
        <v>1138</v>
      </c>
      <c r="H98" s="195">
        <v>1200</v>
      </c>
      <c r="I98" s="196"/>
      <c r="L98" s="191"/>
      <c r="M98" s="197"/>
      <c r="N98" s="198"/>
      <c r="O98" s="198"/>
      <c r="P98" s="198"/>
      <c r="Q98" s="198"/>
      <c r="R98" s="198"/>
      <c r="S98" s="198"/>
      <c r="T98" s="199"/>
      <c r="AT98" s="200" t="s">
        <v>138</v>
      </c>
      <c r="AU98" s="200" t="s">
        <v>82</v>
      </c>
      <c r="AV98" s="11" t="s">
        <v>82</v>
      </c>
      <c r="AW98" s="11" t="s">
        <v>37</v>
      </c>
      <c r="AX98" s="11" t="s">
        <v>24</v>
      </c>
      <c r="AY98" s="200" t="s">
        <v>126</v>
      </c>
    </row>
    <row r="99" spans="2:65" s="1" customFormat="1" ht="22.5" customHeight="1" x14ac:dyDescent="0.3">
      <c r="B99" s="173"/>
      <c r="C99" s="174" t="s">
        <v>161</v>
      </c>
      <c r="D99" s="174" t="s">
        <v>129</v>
      </c>
      <c r="E99" s="175" t="s">
        <v>1139</v>
      </c>
      <c r="F99" s="176" t="s">
        <v>1140</v>
      </c>
      <c r="G99" s="177" t="s">
        <v>184</v>
      </c>
      <c r="H99" s="178">
        <v>46</v>
      </c>
      <c r="I99" s="179"/>
      <c r="J99" s="180">
        <f>ROUND(I99*H99,2)</f>
        <v>0</v>
      </c>
      <c r="K99" s="176" t="s">
        <v>198</v>
      </c>
      <c r="L99" s="40"/>
      <c r="M99" s="181" t="s">
        <v>5</v>
      </c>
      <c r="N99" s="182" t="s">
        <v>44</v>
      </c>
      <c r="O99" s="41"/>
      <c r="P99" s="183">
        <f>O99*H99</f>
        <v>0</v>
      </c>
      <c r="Q99" s="183">
        <v>0</v>
      </c>
      <c r="R99" s="183">
        <f>Q99*H99</f>
        <v>0</v>
      </c>
      <c r="S99" s="183">
        <v>0</v>
      </c>
      <c r="T99" s="184">
        <f>S99*H99</f>
        <v>0</v>
      </c>
      <c r="AR99" s="23" t="s">
        <v>133</v>
      </c>
      <c r="AT99" s="23" t="s">
        <v>129</v>
      </c>
      <c r="AU99" s="23" t="s">
        <v>82</v>
      </c>
      <c r="AY99" s="23" t="s">
        <v>126</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133</v>
      </c>
      <c r="BM99" s="23" t="s">
        <v>1141</v>
      </c>
    </row>
    <row r="100" spans="2:65" s="1" customFormat="1" ht="27" x14ac:dyDescent="0.3">
      <c r="B100" s="40"/>
      <c r="D100" s="186" t="s">
        <v>135</v>
      </c>
      <c r="F100" s="187" t="s">
        <v>1142</v>
      </c>
      <c r="I100" s="188"/>
      <c r="L100" s="40"/>
      <c r="M100" s="189"/>
      <c r="N100" s="41"/>
      <c r="O100" s="41"/>
      <c r="P100" s="41"/>
      <c r="Q100" s="41"/>
      <c r="R100" s="41"/>
      <c r="S100" s="41"/>
      <c r="T100" s="69"/>
      <c r="AT100" s="23" t="s">
        <v>135</v>
      </c>
      <c r="AU100" s="23" t="s">
        <v>82</v>
      </c>
    </row>
    <row r="101" spans="2:65" s="11" customFormat="1" x14ac:dyDescent="0.3">
      <c r="B101" s="191"/>
      <c r="D101" s="186" t="s">
        <v>138</v>
      </c>
      <c r="E101" s="200" t="s">
        <v>5</v>
      </c>
      <c r="F101" s="202" t="s">
        <v>1143</v>
      </c>
      <c r="H101" s="203">
        <v>6</v>
      </c>
      <c r="I101" s="196"/>
      <c r="L101" s="191"/>
      <c r="M101" s="197"/>
      <c r="N101" s="198"/>
      <c r="O101" s="198"/>
      <c r="P101" s="198"/>
      <c r="Q101" s="198"/>
      <c r="R101" s="198"/>
      <c r="S101" s="198"/>
      <c r="T101" s="199"/>
      <c r="AT101" s="200" t="s">
        <v>138</v>
      </c>
      <c r="AU101" s="200" t="s">
        <v>82</v>
      </c>
      <c r="AV101" s="11" t="s">
        <v>82</v>
      </c>
      <c r="AW101" s="11" t="s">
        <v>37</v>
      </c>
      <c r="AX101" s="11" t="s">
        <v>73</v>
      </c>
      <c r="AY101" s="200" t="s">
        <v>126</v>
      </c>
    </row>
    <row r="102" spans="2:65" s="11" customFormat="1" x14ac:dyDescent="0.3">
      <c r="B102" s="191"/>
      <c r="D102" s="186" t="s">
        <v>138</v>
      </c>
      <c r="E102" s="200" t="s">
        <v>5</v>
      </c>
      <c r="F102" s="202" t="s">
        <v>1144</v>
      </c>
      <c r="H102" s="203">
        <v>12</v>
      </c>
      <c r="I102" s="196"/>
      <c r="L102" s="191"/>
      <c r="M102" s="197"/>
      <c r="N102" s="198"/>
      <c r="O102" s="198"/>
      <c r="P102" s="198"/>
      <c r="Q102" s="198"/>
      <c r="R102" s="198"/>
      <c r="S102" s="198"/>
      <c r="T102" s="199"/>
      <c r="AT102" s="200" t="s">
        <v>138</v>
      </c>
      <c r="AU102" s="200" t="s">
        <v>82</v>
      </c>
      <c r="AV102" s="11" t="s">
        <v>82</v>
      </c>
      <c r="AW102" s="11" t="s">
        <v>37</v>
      </c>
      <c r="AX102" s="11" t="s">
        <v>73</v>
      </c>
      <c r="AY102" s="200" t="s">
        <v>126</v>
      </c>
    </row>
    <row r="103" spans="2:65" s="11" customFormat="1" x14ac:dyDescent="0.3">
      <c r="B103" s="191"/>
      <c r="D103" s="186" t="s">
        <v>138</v>
      </c>
      <c r="E103" s="200" t="s">
        <v>5</v>
      </c>
      <c r="F103" s="202" t="s">
        <v>1145</v>
      </c>
      <c r="H103" s="203">
        <v>24</v>
      </c>
      <c r="I103" s="196"/>
      <c r="L103" s="191"/>
      <c r="M103" s="197"/>
      <c r="N103" s="198"/>
      <c r="O103" s="198"/>
      <c r="P103" s="198"/>
      <c r="Q103" s="198"/>
      <c r="R103" s="198"/>
      <c r="S103" s="198"/>
      <c r="T103" s="199"/>
      <c r="AT103" s="200" t="s">
        <v>138</v>
      </c>
      <c r="AU103" s="200" t="s">
        <v>82</v>
      </c>
      <c r="AV103" s="11" t="s">
        <v>82</v>
      </c>
      <c r="AW103" s="11" t="s">
        <v>37</v>
      </c>
      <c r="AX103" s="11" t="s">
        <v>73</v>
      </c>
      <c r="AY103" s="200" t="s">
        <v>126</v>
      </c>
    </row>
    <row r="104" spans="2:65" s="11" customFormat="1" x14ac:dyDescent="0.3">
      <c r="B104" s="191"/>
      <c r="D104" s="186" t="s">
        <v>138</v>
      </c>
      <c r="E104" s="200" t="s">
        <v>5</v>
      </c>
      <c r="F104" s="202" t="s">
        <v>1146</v>
      </c>
      <c r="H104" s="203">
        <v>1</v>
      </c>
      <c r="I104" s="196"/>
      <c r="L104" s="191"/>
      <c r="M104" s="197"/>
      <c r="N104" s="198"/>
      <c r="O104" s="198"/>
      <c r="P104" s="198"/>
      <c r="Q104" s="198"/>
      <c r="R104" s="198"/>
      <c r="S104" s="198"/>
      <c r="T104" s="199"/>
      <c r="AT104" s="200" t="s">
        <v>138</v>
      </c>
      <c r="AU104" s="200" t="s">
        <v>82</v>
      </c>
      <c r="AV104" s="11" t="s">
        <v>82</v>
      </c>
      <c r="AW104" s="11" t="s">
        <v>37</v>
      </c>
      <c r="AX104" s="11" t="s">
        <v>73</v>
      </c>
      <c r="AY104" s="200" t="s">
        <v>126</v>
      </c>
    </row>
    <row r="105" spans="2:65" s="11" customFormat="1" x14ac:dyDescent="0.3">
      <c r="B105" s="191"/>
      <c r="D105" s="186" t="s">
        <v>138</v>
      </c>
      <c r="E105" s="200" t="s">
        <v>5</v>
      </c>
      <c r="F105" s="202" t="s">
        <v>1147</v>
      </c>
      <c r="H105" s="203">
        <v>2</v>
      </c>
      <c r="I105" s="196"/>
      <c r="L105" s="191"/>
      <c r="M105" s="197"/>
      <c r="N105" s="198"/>
      <c r="O105" s="198"/>
      <c r="P105" s="198"/>
      <c r="Q105" s="198"/>
      <c r="R105" s="198"/>
      <c r="S105" s="198"/>
      <c r="T105" s="199"/>
      <c r="AT105" s="200" t="s">
        <v>138</v>
      </c>
      <c r="AU105" s="200" t="s">
        <v>82</v>
      </c>
      <c r="AV105" s="11" t="s">
        <v>82</v>
      </c>
      <c r="AW105" s="11" t="s">
        <v>37</v>
      </c>
      <c r="AX105" s="11" t="s">
        <v>73</v>
      </c>
      <c r="AY105" s="200" t="s">
        <v>126</v>
      </c>
    </row>
    <row r="106" spans="2:65" s="11" customFormat="1" x14ac:dyDescent="0.3">
      <c r="B106" s="191"/>
      <c r="D106" s="186" t="s">
        <v>138</v>
      </c>
      <c r="E106" s="200" t="s">
        <v>5</v>
      </c>
      <c r="F106" s="202" t="s">
        <v>1148</v>
      </c>
      <c r="H106" s="203">
        <v>1</v>
      </c>
      <c r="I106" s="196"/>
      <c r="L106" s="191"/>
      <c r="M106" s="197"/>
      <c r="N106" s="198"/>
      <c r="O106" s="198"/>
      <c r="P106" s="198"/>
      <c r="Q106" s="198"/>
      <c r="R106" s="198"/>
      <c r="S106" s="198"/>
      <c r="T106" s="199"/>
      <c r="AT106" s="200" t="s">
        <v>138</v>
      </c>
      <c r="AU106" s="200" t="s">
        <v>82</v>
      </c>
      <c r="AV106" s="11" t="s">
        <v>82</v>
      </c>
      <c r="AW106" s="11" t="s">
        <v>37</v>
      </c>
      <c r="AX106" s="11" t="s">
        <v>73</v>
      </c>
      <c r="AY106" s="200" t="s">
        <v>126</v>
      </c>
    </row>
    <row r="107" spans="2:65" s="12" customFormat="1" x14ac:dyDescent="0.3">
      <c r="B107" s="204"/>
      <c r="D107" s="186" t="s">
        <v>138</v>
      </c>
      <c r="E107" s="205" t="s">
        <v>5</v>
      </c>
      <c r="F107" s="206" t="s">
        <v>1149</v>
      </c>
      <c r="H107" s="207" t="s">
        <v>5</v>
      </c>
      <c r="I107" s="208"/>
      <c r="L107" s="204"/>
      <c r="M107" s="209"/>
      <c r="N107" s="210"/>
      <c r="O107" s="210"/>
      <c r="P107" s="210"/>
      <c r="Q107" s="210"/>
      <c r="R107" s="210"/>
      <c r="S107" s="210"/>
      <c r="T107" s="211"/>
      <c r="AT107" s="207" t="s">
        <v>138</v>
      </c>
      <c r="AU107" s="207" t="s">
        <v>82</v>
      </c>
      <c r="AV107" s="12" t="s">
        <v>24</v>
      </c>
      <c r="AW107" s="12" t="s">
        <v>37</v>
      </c>
      <c r="AX107" s="12" t="s">
        <v>73</v>
      </c>
      <c r="AY107" s="207" t="s">
        <v>126</v>
      </c>
    </row>
    <row r="108" spans="2:65" s="13" customFormat="1" x14ac:dyDescent="0.3">
      <c r="B108" s="226"/>
      <c r="D108" s="192" t="s">
        <v>138</v>
      </c>
      <c r="E108" s="227" t="s">
        <v>5</v>
      </c>
      <c r="F108" s="228" t="s">
        <v>383</v>
      </c>
      <c r="H108" s="229">
        <v>46</v>
      </c>
      <c r="I108" s="230"/>
      <c r="L108" s="226"/>
      <c r="M108" s="231"/>
      <c r="N108" s="232"/>
      <c r="O108" s="232"/>
      <c r="P108" s="232"/>
      <c r="Q108" s="232"/>
      <c r="R108" s="232"/>
      <c r="S108" s="232"/>
      <c r="T108" s="233"/>
      <c r="AT108" s="234" t="s">
        <v>138</v>
      </c>
      <c r="AU108" s="234" t="s">
        <v>82</v>
      </c>
      <c r="AV108" s="13" t="s">
        <v>133</v>
      </c>
      <c r="AW108" s="13" t="s">
        <v>37</v>
      </c>
      <c r="AX108" s="13" t="s">
        <v>24</v>
      </c>
      <c r="AY108" s="234" t="s">
        <v>126</v>
      </c>
    </row>
    <row r="109" spans="2:65" s="1" customFormat="1" ht="22.5" customHeight="1" x14ac:dyDescent="0.3">
      <c r="B109" s="173"/>
      <c r="C109" s="174" t="s">
        <v>166</v>
      </c>
      <c r="D109" s="174" t="s">
        <v>129</v>
      </c>
      <c r="E109" s="175" t="s">
        <v>1150</v>
      </c>
      <c r="F109" s="176" t="s">
        <v>1151</v>
      </c>
      <c r="G109" s="177" t="s">
        <v>184</v>
      </c>
      <c r="H109" s="178">
        <v>13800</v>
      </c>
      <c r="I109" s="179"/>
      <c r="J109" s="180">
        <f>ROUND(I109*H109,2)</f>
        <v>0</v>
      </c>
      <c r="K109" s="176" t="s">
        <v>198</v>
      </c>
      <c r="L109" s="40"/>
      <c r="M109" s="181" t="s">
        <v>5</v>
      </c>
      <c r="N109" s="182" t="s">
        <v>44</v>
      </c>
      <c r="O109" s="41"/>
      <c r="P109" s="183">
        <f>O109*H109</f>
        <v>0</v>
      </c>
      <c r="Q109" s="183">
        <v>0</v>
      </c>
      <c r="R109" s="183">
        <f>Q109*H109</f>
        <v>0</v>
      </c>
      <c r="S109" s="183">
        <v>0</v>
      </c>
      <c r="T109" s="184">
        <f>S109*H109</f>
        <v>0</v>
      </c>
      <c r="AR109" s="23" t="s">
        <v>133</v>
      </c>
      <c r="AT109" s="23" t="s">
        <v>129</v>
      </c>
      <c r="AU109" s="23" t="s">
        <v>82</v>
      </c>
      <c r="AY109" s="23" t="s">
        <v>126</v>
      </c>
      <c r="BE109" s="185">
        <f>IF(N109="základní",J109,0)</f>
        <v>0</v>
      </c>
      <c r="BF109" s="185">
        <f>IF(N109="snížená",J109,0)</f>
        <v>0</v>
      </c>
      <c r="BG109" s="185">
        <f>IF(N109="zákl. přenesená",J109,0)</f>
        <v>0</v>
      </c>
      <c r="BH109" s="185">
        <f>IF(N109="sníž. přenesená",J109,0)</f>
        <v>0</v>
      </c>
      <c r="BI109" s="185">
        <f>IF(N109="nulová",J109,0)</f>
        <v>0</v>
      </c>
      <c r="BJ109" s="23" t="s">
        <v>24</v>
      </c>
      <c r="BK109" s="185">
        <f>ROUND(I109*H109,2)</f>
        <v>0</v>
      </c>
      <c r="BL109" s="23" t="s">
        <v>133</v>
      </c>
      <c r="BM109" s="23" t="s">
        <v>1152</v>
      </c>
    </row>
    <row r="110" spans="2:65" s="1" customFormat="1" ht="27" x14ac:dyDescent="0.3">
      <c r="B110" s="40"/>
      <c r="D110" s="186" t="s">
        <v>135</v>
      </c>
      <c r="F110" s="187" t="s">
        <v>1153</v>
      </c>
      <c r="I110" s="188"/>
      <c r="L110" s="40"/>
      <c r="M110" s="189"/>
      <c r="N110" s="41"/>
      <c r="O110" s="41"/>
      <c r="P110" s="41"/>
      <c r="Q110" s="41"/>
      <c r="R110" s="41"/>
      <c r="S110" s="41"/>
      <c r="T110" s="69"/>
      <c r="AT110" s="23" t="s">
        <v>135</v>
      </c>
      <c r="AU110" s="23" t="s">
        <v>82</v>
      </c>
    </row>
    <row r="111" spans="2:65" s="11" customFormat="1" x14ac:dyDescent="0.3">
      <c r="B111" s="191"/>
      <c r="D111" s="192" t="s">
        <v>138</v>
      </c>
      <c r="E111" s="193" t="s">
        <v>5</v>
      </c>
      <c r="F111" s="194" t="s">
        <v>1154</v>
      </c>
      <c r="H111" s="195">
        <v>13800</v>
      </c>
      <c r="I111" s="196"/>
      <c r="L111" s="191"/>
      <c r="M111" s="197"/>
      <c r="N111" s="198"/>
      <c r="O111" s="198"/>
      <c r="P111" s="198"/>
      <c r="Q111" s="198"/>
      <c r="R111" s="198"/>
      <c r="S111" s="198"/>
      <c r="T111" s="199"/>
      <c r="AT111" s="200" t="s">
        <v>138</v>
      </c>
      <c r="AU111" s="200" t="s">
        <v>82</v>
      </c>
      <c r="AV111" s="11" t="s">
        <v>82</v>
      </c>
      <c r="AW111" s="11" t="s">
        <v>37</v>
      </c>
      <c r="AX111" s="11" t="s">
        <v>24</v>
      </c>
      <c r="AY111" s="200" t="s">
        <v>126</v>
      </c>
    </row>
    <row r="112" spans="2:65" s="1" customFormat="1" ht="22.5" customHeight="1" x14ac:dyDescent="0.3">
      <c r="B112" s="173"/>
      <c r="C112" s="174" t="s">
        <v>171</v>
      </c>
      <c r="D112" s="174" t="s">
        <v>129</v>
      </c>
      <c r="E112" s="175" t="s">
        <v>1155</v>
      </c>
      <c r="F112" s="176" t="s">
        <v>1156</v>
      </c>
      <c r="G112" s="177" t="s">
        <v>184</v>
      </c>
      <c r="H112" s="178">
        <v>2</v>
      </c>
      <c r="I112" s="179"/>
      <c r="J112" s="180">
        <f>ROUND(I112*H112,2)</f>
        <v>0</v>
      </c>
      <c r="K112" s="176" t="s">
        <v>198</v>
      </c>
      <c r="L112" s="40"/>
      <c r="M112" s="181" t="s">
        <v>5</v>
      </c>
      <c r="N112" s="182" t="s">
        <v>44</v>
      </c>
      <c r="O112" s="41"/>
      <c r="P112" s="183">
        <f>O112*H112</f>
        <v>0</v>
      </c>
      <c r="Q112" s="183">
        <v>0</v>
      </c>
      <c r="R112" s="183">
        <f>Q112*H112</f>
        <v>0</v>
      </c>
      <c r="S112" s="183">
        <v>0</v>
      </c>
      <c r="T112" s="184">
        <f>S112*H112</f>
        <v>0</v>
      </c>
      <c r="AR112" s="23" t="s">
        <v>133</v>
      </c>
      <c r="AT112" s="23" t="s">
        <v>129</v>
      </c>
      <c r="AU112" s="23" t="s">
        <v>82</v>
      </c>
      <c r="AY112" s="23" t="s">
        <v>126</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133</v>
      </c>
      <c r="BM112" s="23" t="s">
        <v>1157</v>
      </c>
    </row>
    <row r="113" spans="2:65" s="1" customFormat="1" x14ac:dyDescent="0.3">
      <c r="B113" s="40"/>
      <c r="D113" s="186" t="s">
        <v>135</v>
      </c>
      <c r="F113" s="187" t="s">
        <v>1158</v>
      </c>
      <c r="I113" s="188"/>
      <c r="L113" s="40"/>
      <c r="M113" s="189"/>
      <c r="N113" s="41"/>
      <c r="O113" s="41"/>
      <c r="P113" s="41"/>
      <c r="Q113" s="41"/>
      <c r="R113" s="41"/>
      <c r="S113" s="41"/>
      <c r="T113" s="69"/>
      <c r="AT113" s="23" t="s">
        <v>135</v>
      </c>
      <c r="AU113" s="23" t="s">
        <v>82</v>
      </c>
    </row>
    <row r="114" spans="2:65" s="11" customFormat="1" x14ac:dyDescent="0.3">
      <c r="B114" s="191"/>
      <c r="D114" s="192" t="s">
        <v>138</v>
      </c>
      <c r="E114" s="193" t="s">
        <v>5</v>
      </c>
      <c r="F114" s="194" t="s">
        <v>1159</v>
      </c>
      <c r="H114" s="195">
        <v>2</v>
      </c>
      <c r="I114" s="196"/>
      <c r="L114" s="191"/>
      <c r="M114" s="197"/>
      <c r="N114" s="198"/>
      <c r="O114" s="198"/>
      <c r="P114" s="198"/>
      <c r="Q114" s="198"/>
      <c r="R114" s="198"/>
      <c r="S114" s="198"/>
      <c r="T114" s="199"/>
      <c r="AT114" s="200" t="s">
        <v>138</v>
      </c>
      <c r="AU114" s="200" t="s">
        <v>82</v>
      </c>
      <c r="AV114" s="11" t="s">
        <v>82</v>
      </c>
      <c r="AW114" s="11" t="s">
        <v>37</v>
      </c>
      <c r="AX114" s="11" t="s">
        <v>24</v>
      </c>
      <c r="AY114" s="200" t="s">
        <v>126</v>
      </c>
    </row>
    <row r="115" spans="2:65" s="1" customFormat="1" ht="22.5" customHeight="1" x14ac:dyDescent="0.3">
      <c r="B115" s="173"/>
      <c r="C115" s="174" t="s">
        <v>176</v>
      </c>
      <c r="D115" s="174" t="s">
        <v>129</v>
      </c>
      <c r="E115" s="175" t="s">
        <v>1160</v>
      </c>
      <c r="F115" s="176" t="s">
        <v>1161</v>
      </c>
      <c r="G115" s="177" t="s">
        <v>184</v>
      </c>
      <c r="H115" s="178">
        <v>600</v>
      </c>
      <c r="I115" s="179"/>
      <c r="J115" s="180">
        <f>ROUND(I115*H115,2)</f>
        <v>0</v>
      </c>
      <c r="K115" s="176" t="s">
        <v>198</v>
      </c>
      <c r="L115" s="40"/>
      <c r="M115" s="181" t="s">
        <v>5</v>
      </c>
      <c r="N115" s="182" t="s">
        <v>44</v>
      </c>
      <c r="O115" s="41"/>
      <c r="P115" s="183">
        <f>O115*H115</f>
        <v>0</v>
      </c>
      <c r="Q115" s="183">
        <v>0</v>
      </c>
      <c r="R115" s="183">
        <f>Q115*H115</f>
        <v>0</v>
      </c>
      <c r="S115" s="183">
        <v>0</v>
      </c>
      <c r="T115" s="184">
        <f>S115*H115</f>
        <v>0</v>
      </c>
      <c r="AR115" s="23" t="s">
        <v>133</v>
      </c>
      <c r="AT115" s="23" t="s">
        <v>129</v>
      </c>
      <c r="AU115" s="23" t="s">
        <v>82</v>
      </c>
      <c r="AY115" s="23" t="s">
        <v>126</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133</v>
      </c>
      <c r="BM115" s="23" t="s">
        <v>1162</v>
      </c>
    </row>
    <row r="116" spans="2:65" s="1" customFormat="1" ht="27" x14ac:dyDescent="0.3">
      <c r="B116" s="40"/>
      <c r="D116" s="186" t="s">
        <v>135</v>
      </c>
      <c r="F116" s="187" t="s">
        <v>1163</v>
      </c>
      <c r="I116" s="188"/>
      <c r="L116" s="40"/>
      <c r="M116" s="189"/>
      <c r="N116" s="41"/>
      <c r="O116" s="41"/>
      <c r="P116" s="41"/>
      <c r="Q116" s="41"/>
      <c r="R116" s="41"/>
      <c r="S116" s="41"/>
      <c r="T116" s="69"/>
      <c r="AT116" s="23" t="s">
        <v>135</v>
      </c>
      <c r="AU116" s="23" t="s">
        <v>82</v>
      </c>
    </row>
    <row r="117" spans="2:65" s="11" customFormat="1" x14ac:dyDescent="0.3">
      <c r="B117" s="191"/>
      <c r="D117" s="192" t="s">
        <v>138</v>
      </c>
      <c r="E117" s="193" t="s">
        <v>5</v>
      </c>
      <c r="F117" s="194" t="s">
        <v>1164</v>
      </c>
      <c r="H117" s="195">
        <v>600</v>
      </c>
      <c r="I117" s="196"/>
      <c r="L117" s="191"/>
      <c r="M117" s="197"/>
      <c r="N117" s="198"/>
      <c r="O117" s="198"/>
      <c r="P117" s="198"/>
      <c r="Q117" s="198"/>
      <c r="R117" s="198"/>
      <c r="S117" s="198"/>
      <c r="T117" s="199"/>
      <c r="AT117" s="200" t="s">
        <v>138</v>
      </c>
      <c r="AU117" s="200" t="s">
        <v>82</v>
      </c>
      <c r="AV117" s="11" t="s">
        <v>82</v>
      </c>
      <c r="AW117" s="11" t="s">
        <v>37</v>
      </c>
      <c r="AX117" s="11" t="s">
        <v>24</v>
      </c>
      <c r="AY117" s="200" t="s">
        <v>126</v>
      </c>
    </row>
    <row r="118" spans="2:65" s="1" customFormat="1" ht="22.5" customHeight="1" x14ac:dyDescent="0.3">
      <c r="B118" s="173"/>
      <c r="C118" s="174" t="s">
        <v>29</v>
      </c>
      <c r="D118" s="174" t="s">
        <v>129</v>
      </c>
      <c r="E118" s="175" t="s">
        <v>1165</v>
      </c>
      <c r="F118" s="176" t="s">
        <v>1166</v>
      </c>
      <c r="G118" s="177" t="s">
        <v>184</v>
      </c>
      <c r="H118" s="178">
        <v>2</v>
      </c>
      <c r="I118" s="179"/>
      <c r="J118" s="180">
        <f>ROUND(I118*H118,2)</f>
        <v>0</v>
      </c>
      <c r="K118" s="176" t="s">
        <v>198</v>
      </c>
      <c r="L118" s="40"/>
      <c r="M118" s="181" t="s">
        <v>5</v>
      </c>
      <c r="N118" s="182" t="s">
        <v>44</v>
      </c>
      <c r="O118" s="41"/>
      <c r="P118" s="183">
        <f>O118*H118</f>
        <v>0</v>
      </c>
      <c r="Q118" s="183">
        <v>0</v>
      </c>
      <c r="R118" s="183">
        <f>Q118*H118</f>
        <v>0</v>
      </c>
      <c r="S118" s="183">
        <v>0</v>
      </c>
      <c r="T118" s="184">
        <f>S118*H118</f>
        <v>0</v>
      </c>
      <c r="AR118" s="23" t="s">
        <v>133</v>
      </c>
      <c r="AT118" s="23" t="s">
        <v>129</v>
      </c>
      <c r="AU118" s="23" t="s">
        <v>82</v>
      </c>
      <c r="AY118" s="23" t="s">
        <v>126</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133</v>
      </c>
      <c r="BM118" s="23" t="s">
        <v>1167</v>
      </c>
    </row>
    <row r="119" spans="2:65" s="1" customFormat="1" ht="27" x14ac:dyDescent="0.3">
      <c r="B119" s="40"/>
      <c r="D119" s="186" t="s">
        <v>135</v>
      </c>
      <c r="F119" s="187" t="s">
        <v>1168</v>
      </c>
      <c r="I119" s="188"/>
      <c r="L119" s="40"/>
      <c r="M119" s="189"/>
      <c r="N119" s="41"/>
      <c r="O119" s="41"/>
      <c r="P119" s="41"/>
      <c r="Q119" s="41"/>
      <c r="R119" s="41"/>
      <c r="S119" s="41"/>
      <c r="T119" s="69"/>
      <c r="AT119" s="23" t="s">
        <v>135</v>
      </c>
      <c r="AU119" s="23" t="s">
        <v>82</v>
      </c>
    </row>
    <row r="120" spans="2:65" s="11" customFormat="1" x14ac:dyDescent="0.3">
      <c r="B120" s="191"/>
      <c r="D120" s="192" t="s">
        <v>138</v>
      </c>
      <c r="E120" s="193" t="s">
        <v>5</v>
      </c>
      <c r="F120" s="194" t="s">
        <v>1169</v>
      </c>
      <c r="H120" s="195">
        <v>2</v>
      </c>
      <c r="I120" s="196"/>
      <c r="L120" s="191"/>
      <c r="M120" s="197"/>
      <c r="N120" s="198"/>
      <c r="O120" s="198"/>
      <c r="P120" s="198"/>
      <c r="Q120" s="198"/>
      <c r="R120" s="198"/>
      <c r="S120" s="198"/>
      <c r="T120" s="199"/>
      <c r="AT120" s="200" t="s">
        <v>138</v>
      </c>
      <c r="AU120" s="200" t="s">
        <v>82</v>
      </c>
      <c r="AV120" s="11" t="s">
        <v>82</v>
      </c>
      <c r="AW120" s="11" t="s">
        <v>37</v>
      </c>
      <c r="AX120" s="11" t="s">
        <v>24</v>
      </c>
      <c r="AY120" s="200" t="s">
        <v>126</v>
      </c>
    </row>
    <row r="121" spans="2:65" s="1" customFormat="1" ht="31.5" customHeight="1" x14ac:dyDescent="0.3">
      <c r="B121" s="173"/>
      <c r="C121" s="174" t="s">
        <v>190</v>
      </c>
      <c r="D121" s="174" t="s">
        <v>129</v>
      </c>
      <c r="E121" s="175" t="s">
        <v>1170</v>
      </c>
      <c r="F121" s="176" t="s">
        <v>1171</v>
      </c>
      <c r="G121" s="177" t="s">
        <v>184</v>
      </c>
      <c r="H121" s="178">
        <v>600</v>
      </c>
      <c r="I121" s="179"/>
      <c r="J121" s="180">
        <f>ROUND(I121*H121,2)</f>
        <v>0</v>
      </c>
      <c r="K121" s="176" t="s">
        <v>198</v>
      </c>
      <c r="L121" s="40"/>
      <c r="M121" s="181" t="s">
        <v>5</v>
      </c>
      <c r="N121" s="182" t="s">
        <v>44</v>
      </c>
      <c r="O121" s="41"/>
      <c r="P121" s="183">
        <f>O121*H121</f>
        <v>0</v>
      </c>
      <c r="Q121" s="183">
        <v>0</v>
      </c>
      <c r="R121" s="183">
        <f>Q121*H121</f>
        <v>0</v>
      </c>
      <c r="S121" s="183">
        <v>0</v>
      </c>
      <c r="T121" s="184">
        <f>S121*H121</f>
        <v>0</v>
      </c>
      <c r="AR121" s="23" t="s">
        <v>133</v>
      </c>
      <c r="AT121" s="23" t="s">
        <v>129</v>
      </c>
      <c r="AU121" s="23" t="s">
        <v>82</v>
      </c>
      <c r="AY121" s="23" t="s">
        <v>126</v>
      </c>
      <c r="BE121" s="185">
        <f>IF(N121="základní",J121,0)</f>
        <v>0</v>
      </c>
      <c r="BF121" s="185">
        <f>IF(N121="snížená",J121,0)</f>
        <v>0</v>
      </c>
      <c r="BG121" s="185">
        <f>IF(N121="zákl. přenesená",J121,0)</f>
        <v>0</v>
      </c>
      <c r="BH121" s="185">
        <f>IF(N121="sníž. přenesená",J121,0)</f>
        <v>0</v>
      </c>
      <c r="BI121" s="185">
        <f>IF(N121="nulová",J121,0)</f>
        <v>0</v>
      </c>
      <c r="BJ121" s="23" t="s">
        <v>24</v>
      </c>
      <c r="BK121" s="185">
        <f>ROUND(I121*H121,2)</f>
        <v>0</v>
      </c>
      <c r="BL121" s="23" t="s">
        <v>133</v>
      </c>
      <c r="BM121" s="23" t="s">
        <v>1172</v>
      </c>
    </row>
    <row r="122" spans="2:65" s="1" customFormat="1" ht="27" x14ac:dyDescent="0.3">
      <c r="B122" s="40"/>
      <c r="D122" s="186" t="s">
        <v>135</v>
      </c>
      <c r="F122" s="187" t="s">
        <v>1173</v>
      </c>
      <c r="I122" s="188"/>
      <c r="L122" s="40"/>
      <c r="M122" s="189"/>
      <c r="N122" s="41"/>
      <c r="O122" s="41"/>
      <c r="P122" s="41"/>
      <c r="Q122" s="41"/>
      <c r="R122" s="41"/>
      <c r="S122" s="41"/>
      <c r="T122" s="69"/>
      <c r="AT122" s="23" t="s">
        <v>135</v>
      </c>
      <c r="AU122" s="23" t="s">
        <v>82</v>
      </c>
    </row>
    <row r="123" spans="2:65" s="11" customFormat="1" x14ac:dyDescent="0.3">
      <c r="B123" s="191"/>
      <c r="D123" s="192" t="s">
        <v>138</v>
      </c>
      <c r="E123" s="193" t="s">
        <v>5</v>
      </c>
      <c r="F123" s="194" t="s">
        <v>1164</v>
      </c>
      <c r="H123" s="195">
        <v>600</v>
      </c>
      <c r="I123" s="196"/>
      <c r="L123" s="191"/>
      <c r="M123" s="197"/>
      <c r="N123" s="198"/>
      <c r="O123" s="198"/>
      <c r="P123" s="198"/>
      <c r="Q123" s="198"/>
      <c r="R123" s="198"/>
      <c r="S123" s="198"/>
      <c r="T123" s="199"/>
      <c r="AT123" s="200" t="s">
        <v>138</v>
      </c>
      <c r="AU123" s="200" t="s">
        <v>82</v>
      </c>
      <c r="AV123" s="11" t="s">
        <v>82</v>
      </c>
      <c r="AW123" s="11" t="s">
        <v>37</v>
      </c>
      <c r="AX123" s="11" t="s">
        <v>24</v>
      </c>
      <c r="AY123" s="200" t="s">
        <v>126</v>
      </c>
    </row>
    <row r="124" spans="2:65" s="1" customFormat="1" ht="22.5" customHeight="1" x14ac:dyDescent="0.3">
      <c r="B124" s="173"/>
      <c r="C124" s="174" t="s">
        <v>195</v>
      </c>
      <c r="D124" s="174" t="s">
        <v>129</v>
      </c>
      <c r="E124" s="175" t="s">
        <v>1174</v>
      </c>
      <c r="F124" s="176" t="s">
        <v>1175</v>
      </c>
      <c r="G124" s="177" t="s">
        <v>184</v>
      </c>
      <c r="H124" s="178">
        <v>2</v>
      </c>
      <c r="I124" s="179"/>
      <c r="J124" s="180">
        <f>ROUND(I124*H124,2)</f>
        <v>0</v>
      </c>
      <c r="K124" s="176" t="s">
        <v>198</v>
      </c>
      <c r="L124" s="40"/>
      <c r="M124" s="181" t="s">
        <v>5</v>
      </c>
      <c r="N124" s="182" t="s">
        <v>44</v>
      </c>
      <c r="O124" s="41"/>
      <c r="P124" s="183">
        <f>O124*H124</f>
        <v>0</v>
      </c>
      <c r="Q124" s="183">
        <v>0</v>
      </c>
      <c r="R124" s="183">
        <f>Q124*H124</f>
        <v>0</v>
      </c>
      <c r="S124" s="183">
        <v>0</v>
      </c>
      <c r="T124" s="184">
        <f>S124*H124</f>
        <v>0</v>
      </c>
      <c r="AR124" s="23" t="s">
        <v>133</v>
      </c>
      <c r="AT124" s="23" t="s">
        <v>129</v>
      </c>
      <c r="AU124" s="23" t="s">
        <v>82</v>
      </c>
      <c r="AY124" s="23" t="s">
        <v>126</v>
      </c>
      <c r="BE124" s="185">
        <f>IF(N124="základní",J124,0)</f>
        <v>0</v>
      </c>
      <c r="BF124" s="185">
        <f>IF(N124="snížená",J124,0)</f>
        <v>0</v>
      </c>
      <c r="BG124" s="185">
        <f>IF(N124="zákl. přenesená",J124,0)</f>
        <v>0</v>
      </c>
      <c r="BH124" s="185">
        <f>IF(N124="sníž. přenesená",J124,0)</f>
        <v>0</v>
      </c>
      <c r="BI124" s="185">
        <f>IF(N124="nulová",J124,0)</f>
        <v>0</v>
      </c>
      <c r="BJ124" s="23" t="s">
        <v>24</v>
      </c>
      <c r="BK124" s="185">
        <f>ROUND(I124*H124,2)</f>
        <v>0</v>
      </c>
      <c r="BL124" s="23" t="s">
        <v>133</v>
      </c>
      <c r="BM124" s="23" t="s">
        <v>1176</v>
      </c>
    </row>
    <row r="125" spans="2:65" s="1" customFormat="1" ht="27" x14ac:dyDescent="0.3">
      <c r="B125" s="40"/>
      <c r="D125" s="186" t="s">
        <v>135</v>
      </c>
      <c r="F125" s="187" t="s">
        <v>1177</v>
      </c>
      <c r="I125" s="188"/>
      <c r="L125" s="40"/>
      <c r="M125" s="189"/>
      <c r="N125" s="41"/>
      <c r="O125" s="41"/>
      <c r="P125" s="41"/>
      <c r="Q125" s="41"/>
      <c r="R125" s="41"/>
      <c r="S125" s="41"/>
      <c r="T125" s="69"/>
      <c r="AT125" s="23" t="s">
        <v>135</v>
      </c>
      <c r="AU125" s="23" t="s">
        <v>82</v>
      </c>
    </row>
    <row r="126" spans="2:65" s="11" customFormat="1" x14ac:dyDescent="0.3">
      <c r="B126" s="191"/>
      <c r="D126" s="192" t="s">
        <v>138</v>
      </c>
      <c r="E126" s="193" t="s">
        <v>5</v>
      </c>
      <c r="F126" s="194" t="s">
        <v>1169</v>
      </c>
      <c r="H126" s="195">
        <v>2</v>
      </c>
      <c r="I126" s="196"/>
      <c r="L126" s="191"/>
      <c r="M126" s="197"/>
      <c r="N126" s="198"/>
      <c r="O126" s="198"/>
      <c r="P126" s="198"/>
      <c r="Q126" s="198"/>
      <c r="R126" s="198"/>
      <c r="S126" s="198"/>
      <c r="T126" s="199"/>
      <c r="AT126" s="200" t="s">
        <v>138</v>
      </c>
      <c r="AU126" s="200" t="s">
        <v>82</v>
      </c>
      <c r="AV126" s="11" t="s">
        <v>82</v>
      </c>
      <c r="AW126" s="11" t="s">
        <v>37</v>
      </c>
      <c r="AX126" s="11" t="s">
        <v>24</v>
      </c>
      <c r="AY126" s="200" t="s">
        <v>126</v>
      </c>
    </row>
    <row r="127" spans="2:65" s="1" customFormat="1" ht="22.5" customHeight="1" x14ac:dyDescent="0.3">
      <c r="B127" s="173"/>
      <c r="C127" s="174" t="s">
        <v>203</v>
      </c>
      <c r="D127" s="174" t="s">
        <v>129</v>
      </c>
      <c r="E127" s="175" t="s">
        <v>1178</v>
      </c>
      <c r="F127" s="176" t="s">
        <v>1179</v>
      </c>
      <c r="G127" s="177" t="s">
        <v>184</v>
      </c>
      <c r="H127" s="178">
        <v>2</v>
      </c>
      <c r="I127" s="179"/>
      <c r="J127" s="180">
        <f>ROUND(I127*H127,2)</f>
        <v>0</v>
      </c>
      <c r="K127" s="176" t="s">
        <v>198</v>
      </c>
      <c r="L127" s="40"/>
      <c r="M127" s="181" t="s">
        <v>5</v>
      </c>
      <c r="N127" s="182" t="s">
        <v>44</v>
      </c>
      <c r="O127" s="41"/>
      <c r="P127" s="183">
        <f>O127*H127</f>
        <v>0</v>
      </c>
      <c r="Q127" s="183">
        <v>0</v>
      </c>
      <c r="R127" s="183">
        <f>Q127*H127</f>
        <v>0</v>
      </c>
      <c r="S127" s="183">
        <v>0</v>
      </c>
      <c r="T127" s="184">
        <f>S127*H127</f>
        <v>0</v>
      </c>
      <c r="AR127" s="23" t="s">
        <v>133</v>
      </c>
      <c r="AT127" s="23" t="s">
        <v>129</v>
      </c>
      <c r="AU127" s="23" t="s">
        <v>82</v>
      </c>
      <c r="AY127" s="23" t="s">
        <v>126</v>
      </c>
      <c r="BE127" s="185">
        <f>IF(N127="základní",J127,0)</f>
        <v>0</v>
      </c>
      <c r="BF127" s="185">
        <f>IF(N127="snížená",J127,0)</f>
        <v>0</v>
      </c>
      <c r="BG127" s="185">
        <f>IF(N127="zákl. přenesená",J127,0)</f>
        <v>0</v>
      </c>
      <c r="BH127" s="185">
        <f>IF(N127="sníž. přenesená",J127,0)</f>
        <v>0</v>
      </c>
      <c r="BI127" s="185">
        <f>IF(N127="nulová",J127,0)</f>
        <v>0</v>
      </c>
      <c r="BJ127" s="23" t="s">
        <v>24</v>
      </c>
      <c r="BK127" s="185">
        <f>ROUND(I127*H127,2)</f>
        <v>0</v>
      </c>
      <c r="BL127" s="23" t="s">
        <v>133</v>
      </c>
      <c r="BM127" s="23" t="s">
        <v>1180</v>
      </c>
    </row>
    <row r="128" spans="2:65" s="1" customFormat="1" ht="27" x14ac:dyDescent="0.3">
      <c r="B128" s="40"/>
      <c r="D128" s="186" t="s">
        <v>135</v>
      </c>
      <c r="F128" s="187" t="s">
        <v>1181</v>
      </c>
      <c r="I128" s="188"/>
      <c r="L128" s="40"/>
      <c r="M128" s="189"/>
      <c r="N128" s="41"/>
      <c r="O128" s="41"/>
      <c r="P128" s="41"/>
      <c r="Q128" s="41"/>
      <c r="R128" s="41"/>
      <c r="S128" s="41"/>
      <c r="T128" s="69"/>
      <c r="AT128" s="23" t="s">
        <v>135</v>
      </c>
      <c r="AU128" s="23" t="s">
        <v>82</v>
      </c>
    </row>
    <row r="129" spans="2:65" s="11" customFormat="1" x14ac:dyDescent="0.3">
      <c r="B129" s="191"/>
      <c r="D129" s="192" t="s">
        <v>138</v>
      </c>
      <c r="E129" s="193" t="s">
        <v>5</v>
      </c>
      <c r="F129" s="194" t="s">
        <v>1182</v>
      </c>
      <c r="H129" s="195">
        <v>2</v>
      </c>
      <c r="I129" s="196"/>
      <c r="L129" s="191"/>
      <c r="M129" s="197"/>
      <c r="N129" s="198"/>
      <c r="O129" s="198"/>
      <c r="P129" s="198"/>
      <c r="Q129" s="198"/>
      <c r="R129" s="198"/>
      <c r="S129" s="198"/>
      <c r="T129" s="199"/>
      <c r="AT129" s="200" t="s">
        <v>138</v>
      </c>
      <c r="AU129" s="200" t="s">
        <v>82</v>
      </c>
      <c r="AV129" s="11" t="s">
        <v>82</v>
      </c>
      <c r="AW129" s="11" t="s">
        <v>37</v>
      </c>
      <c r="AX129" s="11" t="s">
        <v>24</v>
      </c>
      <c r="AY129" s="200" t="s">
        <v>126</v>
      </c>
    </row>
    <row r="130" spans="2:65" s="1" customFormat="1" ht="22.5" customHeight="1" x14ac:dyDescent="0.3">
      <c r="B130" s="173"/>
      <c r="C130" s="174" t="s">
        <v>210</v>
      </c>
      <c r="D130" s="174" t="s">
        <v>129</v>
      </c>
      <c r="E130" s="175" t="s">
        <v>1183</v>
      </c>
      <c r="F130" s="176" t="s">
        <v>1184</v>
      </c>
      <c r="G130" s="177" t="s">
        <v>184</v>
      </c>
      <c r="H130" s="178">
        <v>20</v>
      </c>
      <c r="I130" s="179"/>
      <c r="J130" s="180">
        <f>ROUND(I130*H130,2)</f>
        <v>0</v>
      </c>
      <c r="K130" s="176" t="s">
        <v>198</v>
      </c>
      <c r="L130" s="40"/>
      <c r="M130" s="181" t="s">
        <v>5</v>
      </c>
      <c r="N130" s="182" t="s">
        <v>44</v>
      </c>
      <c r="O130" s="41"/>
      <c r="P130" s="183">
        <f>O130*H130</f>
        <v>0</v>
      </c>
      <c r="Q130" s="183">
        <v>0</v>
      </c>
      <c r="R130" s="183">
        <f>Q130*H130</f>
        <v>0</v>
      </c>
      <c r="S130" s="183">
        <v>0</v>
      </c>
      <c r="T130" s="184">
        <f>S130*H130</f>
        <v>0</v>
      </c>
      <c r="AR130" s="23" t="s">
        <v>133</v>
      </c>
      <c r="AT130" s="23" t="s">
        <v>129</v>
      </c>
      <c r="AU130" s="23" t="s">
        <v>82</v>
      </c>
      <c r="AY130" s="23" t="s">
        <v>126</v>
      </c>
      <c r="BE130" s="185">
        <f>IF(N130="základní",J130,0)</f>
        <v>0</v>
      </c>
      <c r="BF130" s="185">
        <f>IF(N130="snížená",J130,0)</f>
        <v>0</v>
      </c>
      <c r="BG130" s="185">
        <f>IF(N130="zákl. přenesená",J130,0)</f>
        <v>0</v>
      </c>
      <c r="BH130" s="185">
        <f>IF(N130="sníž. přenesená",J130,0)</f>
        <v>0</v>
      </c>
      <c r="BI130" s="185">
        <f>IF(N130="nulová",J130,0)</f>
        <v>0</v>
      </c>
      <c r="BJ130" s="23" t="s">
        <v>24</v>
      </c>
      <c r="BK130" s="185">
        <f>ROUND(I130*H130,2)</f>
        <v>0</v>
      </c>
      <c r="BL130" s="23" t="s">
        <v>133</v>
      </c>
      <c r="BM130" s="23" t="s">
        <v>1185</v>
      </c>
    </row>
    <row r="131" spans="2:65" s="1" customFormat="1" ht="27" x14ac:dyDescent="0.3">
      <c r="B131" s="40"/>
      <c r="D131" s="186" t="s">
        <v>135</v>
      </c>
      <c r="F131" s="187" t="s">
        <v>1186</v>
      </c>
      <c r="I131" s="188"/>
      <c r="L131" s="40"/>
      <c r="M131" s="189"/>
      <c r="N131" s="41"/>
      <c r="O131" s="41"/>
      <c r="P131" s="41"/>
      <c r="Q131" s="41"/>
      <c r="R131" s="41"/>
      <c r="S131" s="41"/>
      <c r="T131" s="69"/>
      <c r="AT131" s="23" t="s">
        <v>135</v>
      </c>
      <c r="AU131" s="23" t="s">
        <v>82</v>
      </c>
    </row>
    <row r="132" spans="2:65" s="11" customFormat="1" x14ac:dyDescent="0.3">
      <c r="B132" s="191"/>
      <c r="D132" s="192" t="s">
        <v>138</v>
      </c>
      <c r="E132" s="193" t="s">
        <v>5</v>
      </c>
      <c r="F132" s="194" t="s">
        <v>1187</v>
      </c>
      <c r="H132" s="195">
        <v>20</v>
      </c>
      <c r="I132" s="196"/>
      <c r="L132" s="191"/>
      <c r="M132" s="197"/>
      <c r="N132" s="198"/>
      <c r="O132" s="198"/>
      <c r="P132" s="198"/>
      <c r="Q132" s="198"/>
      <c r="R132" s="198"/>
      <c r="S132" s="198"/>
      <c r="T132" s="199"/>
      <c r="AT132" s="200" t="s">
        <v>138</v>
      </c>
      <c r="AU132" s="200" t="s">
        <v>82</v>
      </c>
      <c r="AV132" s="11" t="s">
        <v>82</v>
      </c>
      <c r="AW132" s="11" t="s">
        <v>37</v>
      </c>
      <c r="AX132" s="11" t="s">
        <v>24</v>
      </c>
      <c r="AY132" s="200" t="s">
        <v>126</v>
      </c>
    </row>
    <row r="133" spans="2:65" s="1" customFormat="1" ht="22.5" customHeight="1" x14ac:dyDescent="0.3">
      <c r="B133" s="173"/>
      <c r="C133" s="174" t="s">
        <v>11</v>
      </c>
      <c r="D133" s="174" t="s">
        <v>129</v>
      </c>
      <c r="E133" s="175" t="s">
        <v>1188</v>
      </c>
      <c r="F133" s="176" t="s">
        <v>1189</v>
      </c>
      <c r="G133" s="177" t="s">
        <v>184</v>
      </c>
      <c r="H133" s="178">
        <v>20</v>
      </c>
      <c r="I133" s="179"/>
      <c r="J133" s="180">
        <f>ROUND(I133*H133,2)</f>
        <v>0</v>
      </c>
      <c r="K133" s="176" t="s">
        <v>198</v>
      </c>
      <c r="L133" s="40"/>
      <c r="M133" s="181" t="s">
        <v>5</v>
      </c>
      <c r="N133" s="182" t="s">
        <v>44</v>
      </c>
      <c r="O133" s="41"/>
      <c r="P133" s="183">
        <f>O133*H133</f>
        <v>0</v>
      </c>
      <c r="Q133" s="183">
        <v>0</v>
      </c>
      <c r="R133" s="183">
        <f>Q133*H133</f>
        <v>0</v>
      </c>
      <c r="S133" s="183">
        <v>0</v>
      </c>
      <c r="T133" s="184">
        <f>S133*H133</f>
        <v>0</v>
      </c>
      <c r="AR133" s="23" t="s">
        <v>133</v>
      </c>
      <c r="AT133" s="23" t="s">
        <v>129</v>
      </c>
      <c r="AU133" s="23" t="s">
        <v>82</v>
      </c>
      <c r="AY133" s="23" t="s">
        <v>126</v>
      </c>
      <c r="BE133" s="185">
        <f>IF(N133="základní",J133,0)</f>
        <v>0</v>
      </c>
      <c r="BF133" s="185">
        <f>IF(N133="snížená",J133,0)</f>
        <v>0</v>
      </c>
      <c r="BG133" s="185">
        <f>IF(N133="zákl. přenesená",J133,0)</f>
        <v>0</v>
      </c>
      <c r="BH133" s="185">
        <f>IF(N133="sníž. přenesená",J133,0)</f>
        <v>0</v>
      </c>
      <c r="BI133" s="185">
        <f>IF(N133="nulová",J133,0)</f>
        <v>0</v>
      </c>
      <c r="BJ133" s="23" t="s">
        <v>24</v>
      </c>
      <c r="BK133" s="185">
        <f>ROUND(I133*H133,2)</f>
        <v>0</v>
      </c>
      <c r="BL133" s="23" t="s">
        <v>133</v>
      </c>
      <c r="BM133" s="23" t="s">
        <v>1190</v>
      </c>
    </row>
    <row r="134" spans="2:65" s="1" customFormat="1" ht="27" x14ac:dyDescent="0.3">
      <c r="B134" s="40"/>
      <c r="D134" s="186" t="s">
        <v>135</v>
      </c>
      <c r="F134" s="187" t="s">
        <v>1191</v>
      </c>
      <c r="I134" s="188"/>
      <c r="L134" s="40"/>
      <c r="M134" s="189"/>
      <c r="N134" s="41"/>
      <c r="O134" s="41"/>
      <c r="P134" s="41"/>
      <c r="Q134" s="41"/>
      <c r="R134" s="41"/>
      <c r="S134" s="41"/>
      <c r="T134" s="69"/>
      <c r="AT134" s="23" t="s">
        <v>135</v>
      </c>
      <c r="AU134" s="23" t="s">
        <v>82</v>
      </c>
    </row>
    <row r="135" spans="2:65" s="11" customFormat="1" x14ac:dyDescent="0.3">
      <c r="B135" s="191"/>
      <c r="D135" s="192" t="s">
        <v>138</v>
      </c>
      <c r="E135" s="193" t="s">
        <v>5</v>
      </c>
      <c r="F135" s="194" t="s">
        <v>1187</v>
      </c>
      <c r="H135" s="195">
        <v>20</v>
      </c>
      <c r="I135" s="196"/>
      <c r="L135" s="191"/>
      <c r="M135" s="197"/>
      <c r="N135" s="198"/>
      <c r="O135" s="198"/>
      <c r="P135" s="198"/>
      <c r="Q135" s="198"/>
      <c r="R135" s="198"/>
      <c r="S135" s="198"/>
      <c r="T135" s="199"/>
      <c r="AT135" s="200" t="s">
        <v>138</v>
      </c>
      <c r="AU135" s="200" t="s">
        <v>82</v>
      </c>
      <c r="AV135" s="11" t="s">
        <v>82</v>
      </c>
      <c r="AW135" s="11" t="s">
        <v>37</v>
      </c>
      <c r="AX135" s="11" t="s">
        <v>24</v>
      </c>
      <c r="AY135" s="200" t="s">
        <v>126</v>
      </c>
    </row>
    <row r="136" spans="2:65" s="1" customFormat="1" ht="22.5" customHeight="1" x14ac:dyDescent="0.3">
      <c r="B136" s="173"/>
      <c r="C136" s="174" t="s">
        <v>223</v>
      </c>
      <c r="D136" s="174" t="s">
        <v>129</v>
      </c>
      <c r="E136" s="175" t="s">
        <v>1192</v>
      </c>
      <c r="F136" s="176" t="s">
        <v>1193</v>
      </c>
      <c r="G136" s="177" t="s">
        <v>184</v>
      </c>
      <c r="H136" s="178">
        <v>10</v>
      </c>
      <c r="I136" s="179"/>
      <c r="J136" s="180">
        <f>ROUND(I136*H136,2)</f>
        <v>0</v>
      </c>
      <c r="K136" s="176" t="s">
        <v>198</v>
      </c>
      <c r="L136" s="40"/>
      <c r="M136" s="181" t="s">
        <v>5</v>
      </c>
      <c r="N136" s="182" t="s">
        <v>44</v>
      </c>
      <c r="O136" s="41"/>
      <c r="P136" s="183">
        <f>O136*H136</f>
        <v>0</v>
      </c>
      <c r="Q136" s="183">
        <v>0</v>
      </c>
      <c r="R136" s="183">
        <f>Q136*H136</f>
        <v>0</v>
      </c>
      <c r="S136" s="183">
        <v>0</v>
      </c>
      <c r="T136" s="184">
        <f>S136*H136</f>
        <v>0</v>
      </c>
      <c r="AR136" s="23" t="s">
        <v>133</v>
      </c>
      <c r="AT136" s="23" t="s">
        <v>129</v>
      </c>
      <c r="AU136" s="23" t="s">
        <v>82</v>
      </c>
      <c r="AY136" s="23" t="s">
        <v>126</v>
      </c>
      <c r="BE136" s="185">
        <f>IF(N136="základní",J136,0)</f>
        <v>0</v>
      </c>
      <c r="BF136" s="185">
        <f>IF(N136="snížená",J136,0)</f>
        <v>0</v>
      </c>
      <c r="BG136" s="185">
        <f>IF(N136="zákl. přenesená",J136,0)</f>
        <v>0</v>
      </c>
      <c r="BH136" s="185">
        <f>IF(N136="sníž. přenesená",J136,0)</f>
        <v>0</v>
      </c>
      <c r="BI136" s="185">
        <f>IF(N136="nulová",J136,0)</f>
        <v>0</v>
      </c>
      <c r="BJ136" s="23" t="s">
        <v>24</v>
      </c>
      <c r="BK136" s="185">
        <f>ROUND(I136*H136,2)</f>
        <v>0</v>
      </c>
      <c r="BL136" s="23" t="s">
        <v>133</v>
      </c>
      <c r="BM136" s="23" t="s">
        <v>1194</v>
      </c>
    </row>
    <row r="137" spans="2:65" s="1" customFormat="1" x14ac:dyDescent="0.3">
      <c r="B137" s="40"/>
      <c r="D137" s="186" t="s">
        <v>135</v>
      </c>
      <c r="F137" s="187" t="s">
        <v>1195</v>
      </c>
      <c r="I137" s="188"/>
      <c r="L137" s="40"/>
      <c r="M137" s="189"/>
      <c r="N137" s="41"/>
      <c r="O137" s="41"/>
      <c r="P137" s="41"/>
      <c r="Q137" s="41"/>
      <c r="R137" s="41"/>
      <c r="S137" s="41"/>
      <c r="T137" s="69"/>
      <c r="AT137" s="23" t="s">
        <v>135</v>
      </c>
      <c r="AU137" s="23" t="s">
        <v>82</v>
      </c>
    </row>
    <row r="138" spans="2:65" s="11" customFormat="1" x14ac:dyDescent="0.3">
      <c r="B138" s="191"/>
      <c r="D138" s="192" t="s">
        <v>138</v>
      </c>
      <c r="E138" s="193" t="s">
        <v>5</v>
      </c>
      <c r="F138" s="194" t="s">
        <v>1196</v>
      </c>
      <c r="H138" s="195">
        <v>10</v>
      </c>
      <c r="I138" s="196"/>
      <c r="L138" s="191"/>
      <c r="M138" s="197"/>
      <c r="N138" s="198"/>
      <c r="O138" s="198"/>
      <c r="P138" s="198"/>
      <c r="Q138" s="198"/>
      <c r="R138" s="198"/>
      <c r="S138" s="198"/>
      <c r="T138" s="199"/>
      <c r="AT138" s="200" t="s">
        <v>138</v>
      </c>
      <c r="AU138" s="200" t="s">
        <v>82</v>
      </c>
      <c r="AV138" s="11" t="s">
        <v>82</v>
      </c>
      <c r="AW138" s="11" t="s">
        <v>37</v>
      </c>
      <c r="AX138" s="11" t="s">
        <v>24</v>
      </c>
      <c r="AY138" s="200" t="s">
        <v>126</v>
      </c>
    </row>
    <row r="139" spans="2:65" s="1" customFormat="1" ht="22.5" customHeight="1" x14ac:dyDescent="0.3">
      <c r="B139" s="173"/>
      <c r="C139" s="174" t="s">
        <v>229</v>
      </c>
      <c r="D139" s="174" t="s">
        <v>129</v>
      </c>
      <c r="E139" s="175" t="s">
        <v>1197</v>
      </c>
      <c r="F139" s="176" t="s">
        <v>1198</v>
      </c>
      <c r="G139" s="177" t="s">
        <v>184</v>
      </c>
      <c r="H139" s="178">
        <v>10</v>
      </c>
      <c r="I139" s="179"/>
      <c r="J139" s="180">
        <f>ROUND(I139*H139,2)</f>
        <v>0</v>
      </c>
      <c r="K139" s="176" t="s">
        <v>198</v>
      </c>
      <c r="L139" s="40"/>
      <c r="M139" s="181" t="s">
        <v>5</v>
      </c>
      <c r="N139" s="182" t="s">
        <v>44</v>
      </c>
      <c r="O139" s="41"/>
      <c r="P139" s="183">
        <f>O139*H139</f>
        <v>0</v>
      </c>
      <c r="Q139" s="183">
        <v>0</v>
      </c>
      <c r="R139" s="183">
        <f>Q139*H139</f>
        <v>0</v>
      </c>
      <c r="S139" s="183">
        <v>0</v>
      </c>
      <c r="T139" s="184">
        <f>S139*H139</f>
        <v>0</v>
      </c>
      <c r="AR139" s="23" t="s">
        <v>133</v>
      </c>
      <c r="AT139" s="23" t="s">
        <v>129</v>
      </c>
      <c r="AU139" s="23" t="s">
        <v>82</v>
      </c>
      <c r="AY139" s="23" t="s">
        <v>126</v>
      </c>
      <c r="BE139" s="185">
        <f>IF(N139="základní",J139,0)</f>
        <v>0</v>
      </c>
      <c r="BF139" s="185">
        <f>IF(N139="snížená",J139,0)</f>
        <v>0</v>
      </c>
      <c r="BG139" s="185">
        <f>IF(N139="zákl. přenesená",J139,0)</f>
        <v>0</v>
      </c>
      <c r="BH139" s="185">
        <f>IF(N139="sníž. přenesená",J139,0)</f>
        <v>0</v>
      </c>
      <c r="BI139" s="185">
        <f>IF(N139="nulová",J139,0)</f>
        <v>0</v>
      </c>
      <c r="BJ139" s="23" t="s">
        <v>24</v>
      </c>
      <c r="BK139" s="185">
        <f>ROUND(I139*H139,2)</f>
        <v>0</v>
      </c>
      <c r="BL139" s="23" t="s">
        <v>133</v>
      </c>
      <c r="BM139" s="23" t="s">
        <v>1199</v>
      </c>
    </row>
    <row r="140" spans="2:65" s="1" customFormat="1" x14ac:dyDescent="0.3">
      <c r="B140" s="40"/>
      <c r="D140" s="186" t="s">
        <v>135</v>
      </c>
      <c r="F140" s="187" t="s">
        <v>1200</v>
      </c>
      <c r="I140" s="188"/>
      <c r="L140" s="40"/>
      <c r="M140" s="189"/>
      <c r="N140" s="41"/>
      <c r="O140" s="41"/>
      <c r="P140" s="41"/>
      <c r="Q140" s="41"/>
      <c r="R140" s="41"/>
      <c r="S140" s="41"/>
      <c r="T140" s="69"/>
      <c r="AT140" s="23" t="s">
        <v>135</v>
      </c>
      <c r="AU140" s="23" t="s">
        <v>82</v>
      </c>
    </row>
    <row r="141" spans="2:65" s="10" customFormat="1" ht="29.85" customHeight="1" x14ac:dyDescent="0.3">
      <c r="B141" s="159"/>
      <c r="D141" s="170" t="s">
        <v>72</v>
      </c>
      <c r="E141" s="171" t="s">
        <v>1079</v>
      </c>
      <c r="F141" s="171" t="s">
        <v>1080</v>
      </c>
      <c r="I141" s="162"/>
      <c r="J141" s="172">
        <f>BK141</f>
        <v>0</v>
      </c>
      <c r="L141" s="159"/>
      <c r="M141" s="164"/>
      <c r="N141" s="165"/>
      <c r="O141" s="165"/>
      <c r="P141" s="166">
        <f>SUM(P142:P143)</f>
        <v>0</v>
      </c>
      <c r="Q141" s="165"/>
      <c r="R141" s="166">
        <f>SUM(R142:R143)</f>
        <v>0</v>
      </c>
      <c r="S141" s="165"/>
      <c r="T141" s="167">
        <f>SUM(T142:T143)</f>
        <v>0</v>
      </c>
      <c r="AR141" s="160" t="s">
        <v>24</v>
      </c>
      <c r="AT141" s="168" t="s">
        <v>72</v>
      </c>
      <c r="AU141" s="168" t="s">
        <v>24</v>
      </c>
      <c r="AY141" s="160" t="s">
        <v>126</v>
      </c>
      <c r="BK141" s="169">
        <f>SUM(BK142:BK143)</f>
        <v>0</v>
      </c>
    </row>
    <row r="142" spans="2:65" s="1" customFormat="1" ht="31.5" customHeight="1" x14ac:dyDescent="0.3">
      <c r="B142" s="173"/>
      <c r="C142" s="174" t="s">
        <v>235</v>
      </c>
      <c r="D142" s="174" t="s">
        <v>129</v>
      </c>
      <c r="E142" s="175" t="s">
        <v>1082</v>
      </c>
      <c r="F142" s="176" t="s">
        <v>1083</v>
      </c>
      <c r="G142" s="177" t="s">
        <v>352</v>
      </c>
      <c r="H142" s="178">
        <v>10.608000000000001</v>
      </c>
      <c r="I142" s="179"/>
      <c r="J142" s="180">
        <f>ROUND(I142*H142,2)</f>
        <v>0</v>
      </c>
      <c r="K142" s="176" t="s">
        <v>198</v>
      </c>
      <c r="L142" s="40"/>
      <c r="M142" s="181" t="s">
        <v>5</v>
      </c>
      <c r="N142" s="182" t="s">
        <v>44</v>
      </c>
      <c r="O142" s="41"/>
      <c r="P142" s="183">
        <f>O142*H142</f>
        <v>0</v>
      </c>
      <c r="Q142" s="183">
        <v>0</v>
      </c>
      <c r="R142" s="183">
        <f>Q142*H142</f>
        <v>0</v>
      </c>
      <c r="S142" s="183">
        <v>0</v>
      </c>
      <c r="T142" s="184">
        <f>S142*H142</f>
        <v>0</v>
      </c>
      <c r="AR142" s="23" t="s">
        <v>133</v>
      </c>
      <c r="AT142" s="23" t="s">
        <v>129</v>
      </c>
      <c r="AU142" s="23" t="s">
        <v>82</v>
      </c>
      <c r="AY142" s="23" t="s">
        <v>126</v>
      </c>
      <c r="BE142" s="185">
        <f>IF(N142="základní",J142,0)</f>
        <v>0</v>
      </c>
      <c r="BF142" s="185">
        <f>IF(N142="snížená",J142,0)</f>
        <v>0</v>
      </c>
      <c r="BG142" s="185">
        <f>IF(N142="zákl. přenesená",J142,0)</f>
        <v>0</v>
      </c>
      <c r="BH142" s="185">
        <f>IF(N142="sníž. přenesená",J142,0)</f>
        <v>0</v>
      </c>
      <c r="BI142" s="185">
        <f>IF(N142="nulová",J142,0)</f>
        <v>0</v>
      </c>
      <c r="BJ142" s="23" t="s">
        <v>24</v>
      </c>
      <c r="BK142" s="185">
        <f>ROUND(I142*H142,2)</f>
        <v>0</v>
      </c>
      <c r="BL142" s="23" t="s">
        <v>133</v>
      </c>
      <c r="BM142" s="23" t="s">
        <v>1201</v>
      </c>
    </row>
    <row r="143" spans="2:65" s="1" customFormat="1" ht="27" x14ac:dyDescent="0.3">
      <c r="B143" s="40"/>
      <c r="D143" s="186" t="s">
        <v>135</v>
      </c>
      <c r="F143" s="187" t="s">
        <v>1085</v>
      </c>
      <c r="I143" s="188"/>
      <c r="L143" s="40"/>
      <c r="M143" s="212"/>
      <c r="N143" s="213"/>
      <c r="O143" s="213"/>
      <c r="P143" s="213"/>
      <c r="Q143" s="213"/>
      <c r="R143" s="213"/>
      <c r="S143" s="213"/>
      <c r="T143" s="214"/>
      <c r="AT143" s="23" t="s">
        <v>135</v>
      </c>
      <c r="AU143" s="23" t="s">
        <v>82</v>
      </c>
    </row>
    <row r="144" spans="2:65" s="1" customFormat="1" ht="6.95" customHeight="1" x14ac:dyDescent="0.3">
      <c r="B144" s="55"/>
      <c r="C144" s="56"/>
      <c r="D144" s="56"/>
      <c r="E144" s="56"/>
      <c r="F144" s="56"/>
      <c r="G144" s="56"/>
      <c r="H144" s="56"/>
      <c r="I144" s="126"/>
      <c r="J144" s="56"/>
      <c r="K144" s="56"/>
      <c r="L144" s="40"/>
    </row>
  </sheetData>
  <autoFilter ref="C79:K143"/>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ht="37.5" customHeight="1" x14ac:dyDescent="0.3"/>
    <row r="2" spans="2:11" ht="7.5" customHeight="1" x14ac:dyDescent="0.3">
      <c r="B2" s="242"/>
      <c r="C2" s="243"/>
      <c r="D2" s="243"/>
      <c r="E2" s="243"/>
      <c r="F2" s="243"/>
      <c r="G2" s="243"/>
      <c r="H2" s="243"/>
      <c r="I2" s="243"/>
      <c r="J2" s="243"/>
      <c r="K2" s="244"/>
    </row>
    <row r="3" spans="2:11" s="14" customFormat="1" ht="45" customHeight="1" x14ac:dyDescent="0.3">
      <c r="B3" s="245"/>
      <c r="C3" s="365" t="s">
        <v>1202</v>
      </c>
      <c r="D3" s="365"/>
      <c r="E3" s="365"/>
      <c r="F3" s="365"/>
      <c r="G3" s="365"/>
      <c r="H3" s="365"/>
      <c r="I3" s="365"/>
      <c r="J3" s="365"/>
      <c r="K3" s="246"/>
    </row>
    <row r="4" spans="2:11" ht="25.5" customHeight="1" x14ac:dyDescent="0.3">
      <c r="B4" s="247"/>
      <c r="C4" s="366" t="s">
        <v>1203</v>
      </c>
      <c r="D4" s="366"/>
      <c r="E4" s="366"/>
      <c r="F4" s="366"/>
      <c r="G4" s="366"/>
      <c r="H4" s="366"/>
      <c r="I4" s="366"/>
      <c r="J4" s="366"/>
      <c r="K4" s="248"/>
    </row>
    <row r="5" spans="2:11" ht="5.25" customHeight="1" x14ac:dyDescent="0.3">
      <c r="B5" s="247"/>
      <c r="C5" s="249"/>
      <c r="D5" s="249"/>
      <c r="E5" s="249"/>
      <c r="F5" s="249"/>
      <c r="G5" s="249"/>
      <c r="H5" s="249"/>
      <c r="I5" s="249"/>
      <c r="J5" s="249"/>
      <c r="K5" s="248"/>
    </row>
    <row r="6" spans="2:11" ht="15" customHeight="1" x14ac:dyDescent="0.3">
      <c r="B6" s="247"/>
      <c r="C6" s="364" t="s">
        <v>1204</v>
      </c>
      <c r="D6" s="364"/>
      <c r="E6" s="364"/>
      <c r="F6" s="364"/>
      <c r="G6" s="364"/>
      <c r="H6" s="364"/>
      <c r="I6" s="364"/>
      <c r="J6" s="364"/>
      <c r="K6" s="248"/>
    </row>
    <row r="7" spans="2:11" ht="15" customHeight="1" x14ac:dyDescent="0.3">
      <c r="B7" s="251"/>
      <c r="C7" s="364" t="s">
        <v>1205</v>
      </c>
      <c r="D7" s="364"/>
      <c r="E7" s="364"/>
      <c r="F7" s="364"/>
      <c r="G7" s="364"/>
      <c r="H7" s="364"/>
      <c r="I7" s="364"/>
      <c r="J7" s="364"/>
      <c r="K7" s="248"/>
    </row>
    <row r="8" spans="2:11" ht="12.75" customHeight="1" x14ac:dyDescent="0.3">
      <c r="B8" s="251"/>
      <c r="C8" s="250"/>
      <c r="D8" s="250"/>
      <c r="E8" s="250"/>
      <c r="F8" s="250"/>
      <c r="G8" s="250"/>
      <c r="H8" s="250"/>
      <c r="I8" s="250"/>
      <c r="J8" s="250"/>
      <c r="K8" s="248"/>
    </row>
    <row r="9" spans="2:11" ht="15" customHeight="1" x14ac:dyDescent="0.3">
      <c r="B9" s="251"/>
      <c r="C9" s="364" t="s">
        <v>1206</v>
      </c>
      <c r="D9" s="364"/>
      <c r="E9" s="364"/>
      <c r="F9" s="364"/>
      <c r="G9" s="364"/>
      <c r="H9" s="364"/>
      <c r="I9" s="364"/>
      <c r="J9" s="364"/>
      <c r="K9" s="248"/>
    </row>
    <row r="10" spans="2:11" ht="15" customHeight="1" x14ac:dyDescent="0.3">
      <c r="B10" s="251"/>
      <c r="C10" s="250"/>
      <c r="D10" s="364" t="s">
        <v>1207</v>
      </c>
      <c r="E10" s="364"/>
      <c r="F10" s="364"/>
      <c r="G10" s="364"/>
      <c r="H10" s="364"/>
      <c r="I10" s="364"/>
      <c r="J10" s="364"/>
      <c r="K10" s="248"/>
    </row>
    <row r="11" spans="2:11" ht="15" customHeight="1" x14ac:dyDescent="0.3">
      <c r="B11" s="251"/>
      <c r="C11" s="252"/>
      <c r="D11" s="364" t="s">
        <v>1208</v>
      </c>
      <c r="E11" s="364"/>
      <c r="F11" s="364"/>
      <c r="G11" s="364"/>
      <c r="H11" s="364"/>
      <c r="I11" s="364"/>
      <c r="J11" s="364"/>
      <c r="K11" s="248"/>
    </row>
    <row r="12" spans="2:11" ht="12.75" customHeight="1" x14ac:dyDescent="0.3">
      <c r="B12" s="251"/>
      <c r="C12" s="252"/>
      <c r="D12" s="252"/>
      <c r="E12" s="252"/>
      <c r="F12" s="252"/>
      <c r="G12" s="252"/>
      <c r="H12" s="252"/>
      <c r="I12" s="252"/>
      <c r="J12" s="252"/>
      <c r="K12" s="248"/>
    </row>
    <row r="13" spans="2:11" ht="15" customHeight="1" x14ac:dyDescent="0.3">
      <c r="B13" s="251"/>
      <c r="C13" s="252"/>
      <c r="D13" s="364" t="s">
        <v>1209</v>
      </c>
      <c r="E13" s="364"/>
      <c r="F13" s="364"/>
      <c r="G13" s="364"/>
      <c r="H13" s="364"/>
      <c r="I13" s="364"/>
      <c r="J13" s="364"/>
      <c r="K13" s="248"/>
    </row>
    <row r="14" spans="2:11" ht="15" customHeight="1" x14ac:dyDescent="0.3">
      <c r="B14" s="251"/>
      <c r="C14" s="252"/>
      <c r="D14" s="364" t="s">
        <v>1210</v>
      </c>
      <c r="E14" s="364"/>
      <c r="F14" s="364"/>
      <c r="G14" s="364"/>
      <c r="H14" s="364"/>
      <c r="I14" s="364"/>
      <c r="J14" s="364"/>
      <c r="K14" s="248"/>
    </row>
    <row r="15" spans="2:11" ht="15" customHeight="1" x14ac:dyDescent="0.3">
      <c r="B15" s="251"/>
      <c r="C15" s="252"/>
      <c r="D15" s="364" t="s">
        <v>1211</v>
      </c>
      <c r="E15" s="364"/>
      <c r="F15" s="364"/>
      <c r="G15" s="364"/>
      <c r="H15" s="364"/>
      <c r="I15" s="364"/>
      <c r="J15" s="364"/>
      <c r="K15" s="248"/>
    </row>
    <row r="16" spans="2:11" ht="15" customHeight="1" x14ac:dyDescent="0.3">
      <c r="B16" s="251"/>
      <c r="C16" s="252"/>
      <c r="D16" s="252"/>
      <c r="E16" s="253" t="s">
        <v>80</v>
      </c>
      <c r="F16" s="364" t="s">
        <v>1212</v>
      </c>
      <c r="G16" s="364"/>
      <c r="H16" s="364"/>
      <c r="I16" s="364"/>
      <c r="J16" s="364"/>
      <c r="K16" s="248"/>
    </row>
    <row r="17" spans="2:11" ht="15" customHeight="1" x14ac:dyDescent="0.3">
      <c r="B17" s="251"/>
      <c r="C17" s="252"/>
      <c r="D17" s="252"/>
      <c r="E17" s="253" t="s">
        <v>1213</v>
      </c>
      <c r="F17" s="364" t="s">
        <v>1214</v>
      </c>
      <c r="G17" s="364"/>
      <c r="H17" s="364"/>
      <c r="I17" s="364"/>
      <c r="J17" s="364"/>
      <c r="K17" s="248"/>
    </row>
    <row r="18" spans="2:11" ht="15" customHeight="1" x14ac:dyDescent="0.3">
      <c r="B18" s="251"/>
      <c r="C18" s="252"/>
      <c r="D18" s="252"/>
      <c r="E18" s="253" t="s">
        <v>1215</v>
      </c>
      <c r="F18" s="364" t="s">
        <v>1216</v>
      </c>
      <c r="G18" s="364"/>
      <c r="H18" s="364"/>
      <c r="I18" s="364"/>
      <c r="J18" s="364"/>
      <c r="K18" s="248"/>
    </row>
    <row r="19" spans="2:11" ht="15" customHeight="1" x14ac:dyDescent="0.3">
      <c r="B19" s="251"/>
      <c r="C19" s="252"/>
      <c r="D19" s="252"/>
      <c r="E19" s="253" t="s">
        <v>1217</v>
      </c>
      <c r="F19" s="364" t="s">
        <v>1218</v>
      </c>
      <c r="G19" s="364"/>
      <c r="H19" s="364"/>
      <c r="I19" s="364"/>
      <c r="J19" s="364"/>
      <c r="K19" s="248"/>
    </row>
    <row r="20" spans="2:11" ht="15" customHeight="1" x14ac:dyDescent="0.3">
      <c r="B20" s="251"/>
      <c r="C20" s="252"/>
      <c r="D20" s="252"/>
      <c r="E20" s="253" t="s">
        <v>1219</v>
      </c>
      <c r="F20" s="364" t="s">
        <v>1220</v>
      </c>
      <c r="G20" s="364"/>
      <c r="H20" s="364"/>
      <c r="I20" s="364"/>
      <c r="J20" s="364"/>
      <c r="K20" s="248"/>
    </row>
    <row r="21" spans="2:11" ht="15" customHeight="1" x14ac:dyDescent="0.3">
      <c r="B21" s="251"/>
      <c r="C21" s="252"/>
      <c r="D21" s="252"/>
      <c r="E21" s="253" t="s">
        <v>1221</v>
      </c>
      <c r="F21" s="364" t="s">
        <v>1222</v>
      </c>
      <c r="G21" s="364"/>
      <c r="H21" s="364"/>
      <c r="I21" s="364"/>
      <c r="J21" s="364"/>
      <c r="K21" s="248"/>
    </row>
    <row r="22" spans="2:11" ht="12.75" customHeight="1" x14ac:dyDescent="0.3">
      <c r="B22" s="251"/>
      <c r="C22" s="252"/>
      <c r="D22" s="252"/>
      <c r="E22" s="252"/>
      <c r="F22" s="252"/>
      <c r="G22" s="252"/>
      <c r="H22" s="252"/>
      <c r="I22" s="252"/>
      <c r="J22" s="252"/>
      <c r="K22" s="248"/>
    </row>
    <row r="23" spans="2:11" ht="15" customHeight="1" x14ac:dyDescent="0.3">
      <c r="B23" s="251"/>
      <c r="C23" s="364" t="s">
        <v>1223</v>
      </c>
      <c r="D23" s="364"/>
      <c r="E23" s="364"/>
      <c r="F23" s="364"/>
      <c r="G23" s="364"/>
      <c r="H23" s="364"/>
      <c r="I23" s="364"/>
      <c r="J23" s="364"/>
      <c r="K23" s="248"/>
    </row>
    <row r="24" spans="2:11" ht="15" customHeight="1" x14ac:dyDescent="0.3">
      <c r="B24" s="251"/>
      <c r="C24" s="364" t="s">
        <v>1224</v>
      </c>
      <c r="D24" s="364"/>
      <c r="E24" s="364"/>
      <c r="F24" s="364"/>
      <c r="G24" s="364"/>
      <c r="H24" s="364"/>
      <c r="I24" s="364"/>
      <c r="J24" s="364"/>
      <c r="K24" s="248"/>
    </row>
    <row r="25" spans="2:11" ht="15" customHeight="1" x14ac:dyDescent="0.3">
      <c r="B25" s="251"/>
      <c r="C25" s="250"/>
      <c r="D25" s="364" t="s">
        <v>1225</v>
      </c>
      <c r="E25" s="364"/>
      <c r="F25" s="364"/>
      <c r="G25" s="364"/>
      <c r="H25" s="364"/>
      <c r="I25" s="364"/>
      <c r="J25" s="364"/>
      <c r="K25" s="248"/>
    </row>
    <row r="26" spans="2:11" ht="15" customHeight="1" x14ac:dyDescent="0.3">
      <c r="B26" s="251"/>
      <c r="C26" s="252"/>
      <c r="D26" s="364" t="s">
        <v>1226</v>
      </c>
      <c r="E26" s="364"/>
      <c r="F26" s="364"/>
      <c r="G26" s="364"/>
      <c r="H26" s="364"/>
      <c r="I26" s="364"/>
      <c r="J26" s="364"/>
      <c r="K26" s="248"/>
    </row>
    <row r="27" spans="2:11" ht="12.75" customHeight="1" x14ac:dyDescent="0.3">
      <c r="B27" s="251"/>
      <c r="C27" s="252"/>
      <c r="D27" s="252"/>
      <c r="E27" s="252"/>
      <c r="F27" s="252"/>
      <c r="G27" s="252"/>
      <c r="H27" s="252"/>
      <c r="I27" s="252"/>
      <c r="J27" s="252"/>
      <c r="K27" s="248"/>
    </row>
    <row r="28" spans="2:11" ht="15" customHeight="1" x14ac:dyDescent="0.3">
      <c r="B28" s="251"/>
      <c r="C28" s="252"/>
      <c r="D28" s="364" t="s">
        <v>1227</v>
      </c>
      <c r="E28" s="364"/>
      <c r="F28" s="364"/>
      <c r="G28" s="364"/>
      <c r="H28" s="364"/>
      <c r="I28" s="364"/>
      <c r="J28" s="364"/>
      <c r="K28" s="248"/>
    </row>
    <row r="29" spans="2:11" ht="15" customHeight="1" x14ac:dyDescent="0.3">
      <c r="B29" s="251"/>
      <c r="C29" s="252"/>
      <c r="D29" s="364" t="s">
        <v>1228</v>
      </c>
      <c r="E29" s="364"/>
      <c r="F29" s="364"/>
      <c r="G29" s="364"/>
      <c r="H29" s="364"/>
      <c r="I29" s="364"/>
      <c r="J29" s="364"/>
      <c r="K29" s="248"/>
    </row>
    <row r="30" spans="2:11" ht="12.75" customHeight="1" x14ac:dyDescent="0.3">
      <c r="B30" s="251"/>
      <c r="C30" s="252"/>
      <c r="D30" s="252"/>
      <c r="E30" s="252"/>
      <c r="F30" s="252"/>
      <c r="G30" s="252"/>
      <c r="H30" s="252"/>
      <c r="I30" s="252"/>
      <c r="J30" s="252"/>
      <c r="K30" s="248"/>
    </row>
    <row r="31" spans="2:11" ht="15" customHeight="1" x14ac:dyDescent="0.3">
      <c r="B31" s="251"/>
      <c r="C31" s="252"/>
      <c r="D31" s="364" t="s">
        <v>1229</v>
      </c>
      <c r="E31" s="364"/>
      <c r="F31" s="364"/>
      <c r="G31" s="364"/>
      <c r="H31" s="364"/>
      <c r="I31" s="364"/>
      <c r="J31" s="364"/>
      <c r="K31" s="248"/>
    </row>
    <row r="32" spans="2:11" ht="15" customHeight="1" x14ac:dyDescent="0.3">
      <c r="B32" s="251"/>
      <c r="C32" s="252"/>
      <c r="D32" s="364" t="s">
        <v>1230</v>
      </c>
      <c r="E32" s="364"/>
      <c r="F32" s="364"/>
      <c r="G32" s="364"/>
      <c r="H32" s="364"/>
      <c r="I32" s="364"/>
      <c r="J32" s="364"/>
      <c r="K32" s="248"/>
    </row>
    <row r="33" spans="2:11" ht="15" customHeight="1" x14ac:dyDescent="0.3">
      <c r="B33" s="251"/>
      <c r="C33" s="252"/>
      <c r="D33" s="364" t="s">
        <v>1231</v>
      </c>
      <c r="E33" s="364"/>
      <c r="F33" s="364"/>
      <c r="G33" s="364"/>
      <c r="H33" s="364"/>
      <c r="I33" s="364"/>
      <c r="J33" s="364"/>
      <c r="K33" s="248"/>
    </row>
    <row r="34" spans="2:11" ht="15" customHeight="1" x14ac:dyDescent="0.3">
      <c r="B34" s="251"/>
      <c r="C34" s="252"/>
      <c r="D34" s="250"/>
      <c r="E34" s="254" t="s">
        <v>112</v>
      </c>
      <c r="F34" s="250"/>
      <c r="G34" s="364" t="s">
        <v>1232</v>
      </c>
      <c r="H34" s="364"/>
      <c r="I34" s="364"/>
      <c r="J34" s="364"/>
      <c r="K34" s="248"/>
    </row>
    <row r="35" spans="2:11" ht="30.75" customHeight="1" x14ac:dyDescent="0.3">
      <c r="B35" s="251"/>
      <c r="C35" s="252"/>
      <c r="D35" s="250"/>
      <c r="E35" s="254" t="s">
        <v>1233</v>
      </c>
      <c r="F35" s="250"/>
      <c r="G35" s="364" t="s">
        <v>1234</v>
      </c>
      <c r="H35" s="364"/>
      <c r="I35" s="364"/>
      <c r="J35" s="364"/>
      <c r="K35" s="248"/>
    </row>
    <row r="36" spans="2:11" ht="15" customHeight="1" x14ac:dyDescent="0.3">
      <c r="B36" s="251"/>
      <c r="C36" s="252"/>
      <c r="D36" s="250"/>
      <c r="E36" s="254" t="s">
        <v>54</v>
      </c>
      <c r="F36" s="250"/>
      <c r="G36" s="364" t="s">
        <v>1235</v>
      </c>
      <c r="H36" s="364"/>
      <c r="I36" s="364"/>
      <c r="J36" s="364"/>
      <c r="K36" s="248"/>
    </row>
    <row r="37" spans="2:11" ht="15" customHeight="1" x14ac:dyDescent="0.3">
      <c r="B37" s="251"/>
      <c r="C37" s="252"/>
      <c r="D37" s="250"/>
      <c r="E37" s="254" t="s">
        <v>113</v>
      </c>
      <c r="F37" s="250"/>
      <c r="G37" s="364" t="s">
        <v>1236</v>
      </c>
      <c r="H37" s="364"/>
      <c r="I37" s="364"/>
      <c r="J37" s="364"/>
      <c r="K37" s="248"/>
    </row>
    <row r="38" spans="2:11" ht="15" customHeight="1" x14ac:dyDescent="0.3">
      <c r="B38" s="251"/>
      <c r="C38" s="252"/>
      <c r="D38" s="250"/>
      <c r="E38" s="254" t="s">
        <v>114</v>
      </c>
      <c r="F38" s="250"/>
      <c r="G38" s="364" t="s">
        <v>1237</v>
      </c>
      <c r="H38" s="364"/>
      <c r="I38" s="364"/>
      <c r="J38" s="364"/>
      <c r="K38" s="248"/>
    </row>
    <row r="39" spans="2:11" ht="15" customHeight="1" x14ac:dyDescent="0.3">
      <c r="B39" s="251"/>
      <c r="C39" s="252"/>
      <c r="D39" s="250"/>
      <c r="E39" s="254" t="s">
        <v>115</v>
      </c>
      <c r="F39" s="250"/>
      <c r="G39" s="364" t="s">
        <v>1238</v>
      </c>
      <c r="H39" s="364"/>
      <c r="I39" s="364"/>
      <c r="J39" s="364"/>
      <c r="K39" s="248"/>
    </row>
    <row r="40" spans="2:11" ht="15" customHeight="1" x14ac:dyDescent="0.3">
      <c r="B40" s="251"/>
      <c r="C40" s="252"/>
      <c r="D40" s="250"/>
      <c r="E40" s="254" t="s">
        <v>1239</v>
      </c>
      <c r="F40" s="250"/>
      <c r="G40" s="364" t="s">
        <v>1240</v>
      </c>
      <c r="H40" s="364"/>
      <c r="I40" s="364"/>
      <c r="J40" s="364"/>
      <c r="K40" s="248"/>
    </row>
    <row r="41" spans="2:11" ht="15" customHeight="1" x14ac:dyDescent="0.3">
      <c r="B41" s="251"/>
      <c r="C41" s="252"/>
      <c r="D41" s="250"/>
      <c r="E41" s="254"/>
      <c r="F41" s="250"/>
      <c r="G41" s="364" t="s">
        <v>1241</v>
      </c>
      <c r="H41" s="364"/>
      <c r="I41" s="364"/>
      <c r="J41" s="364"/>
      <c r="K41" s="248"/>
    </row>
    <row r="42" spans="2:11" ht="15" customHeight="1" x14ac:dyDescent="0.3">
      <c r="B42" s="251"/>
      <c r="C42" s="252"/>
      <c r="D42" s="250"/>
      <c r="E42" s="254" t="s">
        <v>1242</v>
      </c>
      <c r="F42" s="250"/>
      <c r="G42" s="364" t="s">
        <v>1243</v>
      </c>
      <c r="H42" s="364"/>
      <c r="I42" s="364"/>
      <c r="J42" s="364"/>
      <c r="K42" s="248"/>
    </row>
    <row r="43" spans="2:11" ht="15" customHeight="1" x14ac:dyDescent="0.3">
      <c r="B43" s="251"/>
      <c r="C43" s="252"/>
      <c r="D43" s="250"/>
      <c r="E43" s="254" t="s">
        <v>117</v>
      </c>
      <c r="F43" s="250"/>
      <c r="G43" s="364" t="s">
        <v>1244</v>
      </c>
      <c r="H43" s="364"/>
      <c r="I43" s="364"/>
      <c r="J43" s="364"/>
      <c r="K43" s="248"/>
    </row>
    <row r="44" spans="2:11" ht="12.75" customHeight="1" x14ac:dyDescent="0.3">
      <c r="B44" s="251"/>
      <c r="C44" s="252"/>
      <c r="D44" s="250"/>
      <c r="E44" s="250"/>
      <c r="F44" s="250"/>
      <c r="G44" s="250"/>
      <c r="H44" s="250"/>
      <c r="I44" s="250"/>
      <c r="J44" s="250"/>
      <c r="K44" s="248"/>
    </row>
    <row r="45" spans="2:11" ht="15" customHeight="1" x14ac:dyDescent="0.3">
      <c r="B45" s="251"/>
      <c r="C45" s="252"/>
      <c r="D45" s="364" t="s">
        <v>1245</v>
      </c>
      <c r="E45" s="364"/>
      <c r="F45" s="364"/>
      <c r="G45" s="364"/>
      <c r="H45" s="364"/>
      <c r="I45" s="364"/>
      <c r="J45" s="364"/>
      <c r="K45" s="248"/>
    </row>
    <row r="46" spans="2:11" ht="15" customHeight="1" x14ac:dyDescent="0.3">
      <c r="B46" s="251"/>
      <c r="C46" s="252"/>
      <c r="D46" s="252"/>
      <c r="E46" s="364" t="s">
        <v>1246</v>
      </c>
      <c r="F46" s="364"/>
      <c r="G46" s="364"/>
      <c r="H46" s="364"/>
      <c r="I46" s="364"/>
      <c r="J46" s="364"/>
      <c r="K46" s="248"/>
    </row>
    <row r="47" spans="2:11" ht="15" customHeight="1" x14ac:dyDescent="0.3">
      <c r="B47" s="251"/>
      <c r="C47" s="252"/>
      <c r="D47" s="252"/>
      <c r="E47" s="364" t="s">
        <v>1247</v>
      </c>
      <c r="F47" s="364"/>
      <c r="G47" s="364"/>
      <c r="H47" s="364"/>
      <c r="I47" s="364"/>
      <c r="J47" s="364"/>
      <c r="K47" s="248"/>
    </row>
    <row r="48" spans="2:11" ht="15" customHeight="1" x14ac:dyDescent="0.3">
      <c r="B48" s="251"/>
      <c r="C48" s="252"/>
      <c r="D48" s="252"/>
      <c r="E48" s="364" t="s">
        <v>1248</v>
      </c>
      <c r="F48" s="364"/>
      <c r="G48" s="364"/>
      <c r="H48" s="364"/>
      <c r="I48" s="364"/>
      <c r="J48" s="364"/>
      <c r="K48" s="248"/>
    </row>
    <row r="49" spans="2:11" ht="15" customHeight="1" x14ac:dyDescent="0.3">
      <c r="B49" s="251"/>
      <c r="C49" s="252"/>
      <c r="D49" s="364" t="s">
        <v>1249</v>
      </c>
      <c r="E49" s="364"/>
      <c r="F49" s="364"/>
      <c r="G49" s="364"/>
      <c r="H49" s="364"/>
      <c r="I49" s="364"/>
      <c r="J49" s="364"/>
      <c r="K49" s="248"/>
    </row>
    <row r="50" spans="2:11" ht="25.5" customHeight="1" x14ac:dyDescent="0.3">
      <c r="B50" s="247"/>
      <c r="C50" s="366" t="s">
        <v>1250</v>
      </c>
      <c r="D50" s="366"/>
      <c r="E50" s="366"/>
      <c r="F50" s="366"/>
      <c r="G50" s="366"/>
      <c r="H50" s="366"/>
      <c r="I50" s="366"/>
      <c r="J50" s="366"/>
      <c r="K50" s="248"/>
    </row>
    <row r="51" spans="2:11" ht="5.25" customHeight="1" x14ac:dyDescent="0.3">
      <c r="B51" s="247"/>
      <c r="C51" s="249"/>
      <c r="D51" s="249"/>
      <c r="E51" s="249"/>
      <c r="F51" s="249"/>
      <c r="G51" s="249"/>
      <c r="H51" s="249"/>
      <c r="I51" s="249"/>
      <c r="J51" s="249"/>
      <c r="K51" s="248"/>
    </row>
    <row r="52" spans="2:11" ht="15" customHeight="1" x14ac:dyDescent="0.3">
      <c r="B52" s="247"/>
      <c r="C52" s="364" t="s">
        <v>1251</v>
      </c>
      <c r="D52" s="364"/>
      <c r="E52" s="364"/>
      <c r="F52" s="364"/>
      <c r="G52" s="364"/>
      <c r="H52" s="364"/>
      <c r="I52" s="364"/>
      <c r="J52" s="364"/>
      <c r="K52" s="248"/>
    </row>
    <row r="53" spans="2:11" ht="15" customHeight="1" x14ac:dyDescent="0.3">
      <c r="B53" s="247"/>
      <c r="C53" s="364" t="s">
        <v>1252</v>
      </c>
      <c r="D53" s="364"/>
      <c r="E53" s="364"/>
      <c r="F53" s="364"/>
      <c r="G53" s="364"/>
      <c r="H53" s="364"/>
      <c r="I53" s="364"/>
      <c r="J53" s="364"/>
      <c r="K53" s="248"/>
    </row>
    <row r="54" spans="2:11" ht="12.75" customHeight="1" x14ac:dyDescent="0.3">
      <c r="B54" s="247"/>
      <c r="C54" s="250"/>
      <c r="D54" s="250"/>
      <c r="E54" s="250"/>
      <c r="F54" s="250"/>
      <c r="G54" s="250"/>
      <c r="H54" s="250"/>
      <c r="I54" s="250"/>
      <c r="J54" s="250"/>
      <c r="K54" s="248"/>
    </row>
    <row r="55" spans="2:11" ht="15" customHeight="1" x14ac:dyDescent="0.3">
      <c r="B55" s="247"/>
      <c r="C55" s="364" t="s">
        <v>1253</v>
      </c>
      <c r="D55" s="364"/>
      <c r="E55" s="364"/>
      <c r="F55" s="364"/>
      <c r="G55" s="364"/>
      <c r="H55" s="364"/>
      <c r="I55" s="364"/>
      <c r="J55" s="364"/>
      <c r="K55" s="248"/>
    </row>
    <row r="56" spans="2:11" ht="15" customHeight="1" x14ac:dyDescent="0.3">
      <c r="B56" s="247"/>
      <c r="C56" s="252"/>
      <c r="D56" s="364" t="s">
        <v>1254</v>
      </c>
      <c r="E56" s="364"/>
      <c r="F56" s="364"/>
      <c r="G56" s="364"/>
      <c r="H56" s="364"/>
      <c r="I56" s="364"/>
      <c r="J56" s="364"/>
      <c r="K56" s="248"/>
    </row>
    <row r="57" spans="2:11" ht="15" customHeight="1" x14ac:dyDescent="0.3">
      <c r="B57" s="247"/>
      <c r="C57" s="252"/>
      <c r="D57" s="364" t="s">
        <v>1255</v>
      </c>
      <c r="E57" s="364"/>
      <c r="F57" s="364"/>
      <c r="G57" s="364"/>
      <c r="H57" s="364"/>
      <c r="I57" s="364"/>
      <c r="J57" s="364"/>
      <c r="K57" s="248"/>
    </row>
    <row r="58" spans="2:11" ht="15" customHeight="1" x14ac:dyDescent="0.3">
      <c r="B58" s="247"/>
      <c r="C58" s="252"/>
      <c r="D58" s="364" t="s">
        <v>1256</v>
      </c>
      <c r="E58" s="364"/>
      <c r="F58" s="364"/>
      <c r="G58" s="364"/>
      <c r="H58" s="364"/>
      <c r="I58" s="364"/>
      <c r="J58" s="364"/>
      <c r="K58" s="248"/>
    </row>
    <row r="59" spans="2:11" ht="15" customHeight="1" x14ac:dyDescent="0.3">
      <c r="B59" s="247"/>
      <c r="C59" s="252"/>
      <c r="D59" s="364" t="s">
        <v>1257</v>
      </c>
      <c r="E59" s="364"/>
      <c r="F59" s="364"/>
      <c r="G59" s="364"/>
      <c r="H59" s="364"/>
      <c r="I59" s="364"/>
      <c r="J59" s="364"/>
      <c r="K59" s="248"/>
    </row>
    <row r="60" spans="2:11" ht="15" customHeight="1" x14ac:dyDescent="0.3">
      <c r="B60" s="247"/>
      <c r="C60" s="252"/>
      <c r="D60" s="368" t="s">
        <v>1258</v>
      </c>
      <c r="E60" s="368"/>
      <c r="F60" s="368"/>
      <c r="G60" s="368"/>
      <c r="H60" s="368"/>
      <c r="I60" s="368"/>
      <c r="J60" s="368"/>
      <c r="K60" s="248"/>
    </row>
    <row r="61" spans="2:11" ht="15" customHeight="1" x14ac:dyDescent="0.3">
      <c r="B61" s="247"/>
      <c r="C61" s="252"/>
      <c r="D61" s="364" t="s">
        <v>1259</v>
      </c>
      <c r="E61" s="364"/>
      <c r="F61" s="364"/>
      <c r="G61" s="364"/>
      <c r="H61" s="364"/>
      <c r="I61" s="364"/>
      <c r="J61" s="364"/>
      <c r="K61" s="248"/>
    </row>
    <row r="62" spans="2:11" ht="12.75" customHeight="1" x14ac:dyDescent="0.3">
      <c r="B62" s="247"/>
      <c r="C62" s="252"/>
      <c r="D62" s="252"/>
      <c r="E62" s="255"/>
      <c r="F62" s="252"/>
      <c r="G62" s="252"/>
      <c r="H62" s="252"/>
      <c r="I62" s="252"/>
      <c r="J62" s="252"/>
      <c r="K62" s="248"/>
    </row>
    <row r="63" spans="2:11" ht="15" customHeight="1" x14ac:dyDescent="0.3">
      <c r="B63" s="247"/>
      <c r="C63" s="252"/>
      <c r="D63" s="364" t="s">
        <v>1260</v>
      </c>
      <c r="E63" s="364"/>
      <c r="F63" s="364"/>
      <c r="G63" s="364"/>
      <c r="H63" s="364"/>
      <c r="I63" s="364"/>
      <c r="J63" s="364"/>
      <c r="K63" s="248"/>
    </row>
    <row r="64" spans="2:11" ht="15" customHeight="1" x14ac:dyDescent="0.3">
      <c r="B64" s="247"/>
      <c r="C64" s="252"/>
      <c r="D64" s="368" t="s">
        <v>1261</v>
      </c>
      <c r="E64" s="368"/>
      <c r="F64" s="368"/>
      <c r="G64" s="368"/>
      <c r="H64" s="368"/>
      <c r="I64" s="368"/>
      <c r="J64" s="368"/>
      <c r="K64" s="248"/>
    </row>
    <row r="65" spans="2:11" ht="15" customHeight="1" x14ac:dyDescent="0.3">
      <c r="B65" s="247"/>
      <c r="C65" s="252"/>
      <c r="D65" s="364" t="s">
        <v>1262</v>
      </c>
      <c r="E65" s="364"/>
      <c r="F65" s="364"/>
      <c r="G65" s="364"/>
      <c r="H65" s="364"/>
      <c r="I65" s="364"/>
      <c r="J65" s="364"/>
      <c r="K65" s="248"/>
    </row>
    <row r="66" spans="2:11" ht="15" customHeight="1" x14ac:dyDescent="0.3">
      <c r="B66" s="247"/>
      <c r="C66" s="252"/>
      <c r="D66" s="364" t="s">
        <v>1263</v>
      </c>
      <c r="E66" s="364"/>
      <c r="F66" s="364"/>
      <c r="G66" s="364"/>
      <c r="H66" s="364"/>
      <c r="I66" s="364"/>
      <c r="J66" s="364"/>
      <c r="K66" s="248"/>
    </row>
    <row r="67" spans="2:11" ht="15" customHeight="1" x14ac:dyDescent="0.3">
      <c r="B67" s="247"/>
      <c r="C67" s="252"/>
      <c r="D67" s="364" t="s">
        <v>1264</v>
      </c>
      <c r="E67" s="364"/>
      <c r="F67" s="364"/>
      <c r="G67" s="364"/>
      <c r="H67" s="364"/>
      <c r="I67" s="364"/>
      <c r="J67" s="364"/>
      <c r="K67" s="248"/>
    </row>
    <row r="68" spans="2:11" ht="15" customHeight="1" x14ac:dyDescent="0.3">
      <c r="B68" s="247"/>
      <c r="C68" s="252"/>
      <c r="D68" s="364" t="s">
        <v>1265</v>
      </c>
      <c r="E68" s="364"/>
      <c r="F68" s="364"/>
      <c r="G68" s="364"/>
      <c r="H68" s="364"/>
      <c r="I68" s="364"/>
      <c r="J68" s="364"/>
      <c r="K68" s="248"/>
    </row>
    <row r="69" spans="2:11" ht="12.75" customHeight="1" x14ac:dyDescent="0.3">
      <c r="B69" s="256"/>
      <c r="C69" s="257"/>
      <c r="D69" s="257"/>
      <c r="E69" s="257"/>
      <c r="F69" s="257"/>
      <c r="G69" s="257"/>
      <c r="H69" s="257"/>
      <c r="I69" s="257"/>
      <c r="J69" s="257"/>
      <c r="K69" s="258"/>
    </row>
    <row r="70" spans="2:11" ht="18.75" customHeight="1" x14ac:dyDescent="0.3">
      <c r="B70" s="259"/>
      <c r="C70" s="259"/>
      <c r="D70" s="259"/>
      <c r="E70" s="259"/>
      <c r="F70" s="259"/>
      <c r="G70" s="259"/>
      <c r="H70" s="259"/>
      <c r="I70" s="259"/>
      <c r="J70" s="259"/>
      <c r="K70" s="260"/>
    </row>
    <row r="71" spans="2:11" ht="18.75" customHeight="1" x14ac:dyDescent="0.3">
      <c r="B71" s="260"/>
      <c r="C71" s="260"/>
      <c r="D71" s="260"/>
      <c r="E71" s="260"/>
      <c r="F71" s="260"/>
      <c r="G71" s="260"/>
      <c r="H71" s="260"/>
      <c r="I71" s="260"/>
      <c r="J71" s="260"/>
      <c r="K71" s="260"/>
    </row>
    <row r="72" spans="2:11" ht="7.5" customHeight="1" x14ac:dyDescent="0.3">
      <c r="B72" s="261"/>
      <c r="C72" s="262"/>
      <c r="D72" s="262"/>
      <c r="E72" s="262"/>
      <c r="F72" s="262"/>
      <c r="G72" s="262"/>
      <c r="H72" s="262"/>
      <c r="I72" s="262"/>
      <c r="J72" s="262"/>
      <c r="K72" s="263"/>
    </row>
    <row r="73" spans="2:11" ht="45" customHeight="1" x14ac:dyDescent="0.3">
      <c r="B73" s="264"/>
      <c r="C73" s="369" t="s">
        <v>96</v>
      </c>
      <c r="D73" s="369"/>
      <c r="E73" s="369"/>
      <c r="F73" s="369"/>
      <c r="G73" s="369"/>
      <c r="H73" s="369"/>
      <c r="I73" s="369"/>
      <c r="J73" s="369"/>
      <c r="K73" s="265"/>
    </row>
    <row r="74" spans="2:11" ht="17.25" customHeight="1" x14ac:dyDescent="0.3">
      <c r="B74" s="264"/>
      <c r="C74" s="266" t="s">
        <v>1266</v>
      </c>
      <c r="D74" s="266"/>
      <c r="E74" s="266"/>
      <c r="F74" s="266" t="s">
        <v>1267</v>
      </c>
      <c r="G74" s="267"/>
      <c r="H74" s="266" t="s">
        <v>113</v>
      </c>
      <c r="I74" s="266" t="s">
        <v>58</v>
      </c>
      <c r="J74" s="266" t="s">
        <v>1268</v>
      </c>
      <c r="K74" s="265"/>
    </row>
    <row r="75" spans="2:11" ht="17.25" customHeight="1" x14ac:dyDescent="0.3">
      <c r="B75" s="264"/>
      <c r="C75" s="268" t="s">
        <v>1269</v>
      </c>
      <c r="D75" s="268"/>
      <c r="E75" s="268"/>
      <c r="F75" s="269" t="s">
        <v>1270</v>
      </c>
      <c r="G75" s="270"/>
      <c r="H75" s="268"/>
      <c r="I75" s="268"/>
      <c r="J75" s="268" t="s">
        <v>1271</v>
      </c>
      <c r="K75" s="265"/>
    </row>
    <row r="76" spans="2:11" ht="5.25" customHeight="1" x14ac:dyDescent="0.3">
      <c r="B76" s="264"/>
      <c r="C76" s="271"/>
      <c r="D76" s="271"/>
      <c r="E76" s="271"/>
      <c r="F76" s="271"/>
      <c r="G76" s="272"/>
      <c r="H76" s="271"/>
      <c r="I76" s="271"/>
      <c r="J76" s="271"/>
      <c r="K76" s="265"/>
    </row>
    <row r="77" spans="2:11" ht="15" customHeight="1" x14ac:dyDescent="0.3">
      <c r="B77" s="264"/>
      <c r="C77" s="254" t="s">
        <v>54</v>
      </c>
      <c r="D77" s="271"/>
      <c r="E77" s="271"/>
      <c r="F77" s="273" t="s">
        <v>1272</v>
      </c>
      <c r="G77" s="272"/>
      <c r="H77" s="254" t="s">
        <v>1273</v>
      </c>
      <c r="I77" s="254" t="s">
        <v>1274</v>
      </c>
      <c r="J77" s="254">
        <v>20</v>
      </c>
      <c r="K77" s="265"/>
    </row>
    <row r="78" spans="2:11" ht="15" customHeight="1" x14ac:dyDescent="0.3">
      <c r="B78" s="264"/>
      <c r="C78" s="254" t="s">
        <v>1275</v>
      </c>
      <c r="D78" s="254"/>
      <c r="E78" s="254"/>
      <c r="F78" s="273" t="s">
        <v>1272</v>
      </c>
      <c r="G78" s="272"/>
      <c r="H78" s="254" t="s">
        <v>1276</v>
      </c>
      <c r="I78" s="254" t="s">
        <v>1274</v>
      </c>
      <c r="J78" s="254">
        <v>120</v>
      </c>
      <c r="K78" s="265"/>
    </row>
    <row r="79" spans="2:11" ht="15" customHeight="1" x14ac:dyDescent="0.3">
      <c r="B79" s="274"/>
      <c r="C79" s="254" t="s">
        <v>1277</v>
      </c>
      <c r="D79" s="254"/>
      <c r="E79" s="254"/>
      <c r="F79" s="273" t="s">
        <v>1278</v>
      </c>
      <c r="G79" s="272"/>
      <c r="H79" s="254" t="s">
        <v>1279</v>
      </c>
      <c r="I79" s="254" t="s">
        <v>1274</v>
      </c>
      <c r="J79" s="254">
        <v>50</v>
      </c>
      <c r="K79" s="265"/>
    </row>
    <row r="80" spans="2:11" ht="15" customHeight="1" x14ac:dyDescent="0.3">
      <c r="B80" s="274"/>
      <c r="C80" s="254" t="s">
        <v>1280</v>
      </c>
      <c r="D80" s="254"/>
      <c r="E80" s="254"/>
      <c r="F80" s="273" t="s">
        <v>1272</v>
      </c>
      <c r="G80" s="272"/>
      <c r="H80" s="254" t="s">
        <v>1281</v>
      </c>
      <c r="I80" s="254" t="s">
        <v>1282</v>
      </c>
      <c r="J80" s="254"/>
      <c r="K80" s="265"/>
    </row>
    <row r="81" spans="2:11" ht="15" customHeight="1" x14ac:dyDescent="0.3">
      <c r="B81" s="274"/>
      <c r="C81" s="275" t="s">
        <v>1283</v>
      </c>
      <c r="D81" s="275"/>
      <c r="E81" s="275"/>
      <c r="F81" s="276" t="s">
        <v>1278</v>
      </c>
      <c r="G81" s="275"/>
      <c r="H81" s="275" t="s">
        <v>1284</v>
      </c>
      <c r="I81" s="275" t="s">
        <v>1274</v>
      </c>
      <c r="J81" s="275">
        <v>15</v>
      </c>
      <c r="K81" s="265"/>
    </row>
    <row r="82" spans="2:11" ht="15" customHeight="1" x14ac:dyDescent="0.3">
      <c r="B82" s="274"/>
      <c r="C82" s="275" t="s">
        <v>1285</v>
      </c>
      <c r="D82" s="275"/>
      <c r="E82" s="275"/>
      <c r="F82" s="276" t="s">
        <v>1278</v>
      </c>
      <c r="G82" s="275"/>
      <c r="H82" s="275" t="s">
        <v>1286</v>
      </c>
      <c r="I82" s="275" t="s">
        <v>1274</v>
      </c>
      <c r="J82" s="275">
        <v>15</v>
      </c>
      <c r="K82" s="265"/>
    </row>
    <row r="83" spans="2:11" ht="15" customHeight="1" x14ac:dyDescent="0.3">
      <c r="B83" s="274"/>
      <c r="C83" s="275" t="s">
        <v>1287</v>
      </c>
      <c r="D83" s="275"/>
      <c r="E83" s="275"/>
      <c r="F83" s="276" t="s">
        <v>1278</v>
      </c>
      <c r="G83" s="275"/>
      <c r="H83" s="275" t="s">
        <v>1288</v>
      </c>
      <c r="I83" s="275" t="s">
        <v>1274</v>
      </c>
      <c r="J83" s="275">
        <v>20</v>
      </c>
      <c r="K83" s="265"/>
    </row>
    <row r="84" spans="2:11" ht="15" customHeight="1" x14ac:dyDescent="0.3">
      <c r="B84" s="274"/>
      <c r="C84" s="275" t="s">
        <v>1289</v>
      </c>
      <c r="D84" s="275"/>
      <c r="E84" s="275"/>
      <c r="F84" s="276" t="s">
        <v>1278</v>
      </c>
      <c r="G84" s="275"/>
      <c r="H84" s="275" t="s">
        <v>1290</v>
      </c>
      <c r="I84" s="275" t="s">
        <v>1274</v>
      </c>
      <c r="J84" s="275">
        <v>20</v>
      </c>
      <c r="K84" s="265"/>
    </row>
    <row r="85" spans="2:11" ht="15" customHeight="1" x14ac:dyDescent="0.3">
      <c r="B85" s="274"/>
      <c r="C85" s="254" t="s">
        <v>1291</v>
      </c>
      <c r="D85" s="254"/>
      <c r="E85" s="254"/>
      <c r="F85" s="273" t="s">
        <v>1278</v>
      </c>
      <c r="G85" s="272"/>
      <c r="H85" s="254" t="s">
        <v>1292</v>
      </c>
      <c r="I85" s="254" t="s">
        <v>1274</v>
      </c>
      <c r="J85" s="254">
        <v>50</v>
      </c>
      <c r="K85" s="265"/>
    </row>
    <row r="86" spans="2:11" ht="15" customHeight="1" x14ac:dyDescent="0.3">
      <c r="B86" s="274"/>
      <c r="C86" s="254" t="s">
        <v>1293</v>
      </c>
      <c r="D86" s="254"/>
      <c r="E86" s="254"/>
      <c r="F86" s="273" t="s">
        <v>1278</v>
      </c>
      <c r="G86" s="272"/>
      <c r="H86" s="254" t="s">
        <v>1294</v>
      </c>
      <c r="I86" s="254" t="s">
        <v>1274</v>
      </c>
      <c r="J86" s="254">
        <v>20</v>
      </c>
      <c r="K86" s="265"/>
    </row>
    <row r="87" spans="2:11" ht="15" customHeight="1" x14ac:dyDescent="0.3">
      <c r="B87" s="274"/>
      <c r="C87" s="254" t="s">
        <v>1295</v>
      </c>
      <c r="D87" s="254"/>
      <c r="E87" s="254"/>
      <c r="F87" s="273" t="s">
        <v>1278</v>
      </c>
      <c r="G87" s="272"/>
      <c r="H87" s="254" t="s">
        <v>1296</v>
      </c>
      <c r="I87" s="254" t="s">
        <v>1274</v>
      </c>
      <c r="J87" s="254">
        <v>20</v>
      </c>
      <c r="K87" s="265"/>
    </row>
    <row r="88" spans="2:11" ht="15" customHeight="1" x14ac:dyDescent="0.3">
      <c r="B88" s="274"/>
      <c r="C88" s="254" t="s">
        <v>1297</v>
      </c>
      <c r="D88" s="254"/>
      <c r="E88" s="254"/>
      <c r="F88" s="273" t="s">
        <v>1278</v>
      </c>
      <c r="G88" s="272"/>
      <c r="H88" s="254" t="s">
        <v>1298</v>
      </c>
      <c r="I88" s="254" t="s">
        <v>1274</v>
      </c>
      <c r="J88" s="254">
        <v>50</v>
      </c>
      <c r="K88" s="265"/>
    </row>
    <row r="89" spans="2:11" ht="15" customHeight="1" x14ac:dyDescent="0.3">
      <c r="B89" s="274"/>
      <c r="C89" s="254" t="s">
        <v>1299</v>
      </c>
      <c r="D89" s="254"/>
      <c r="E89" s="254"/>
      <c r="F89" s="273" t="s">
        <v>1278</v>
      </c>
      <c r="G89" s="272"/>
      <c r="H89" s="254" t="s">
        <v>1299</v>
      </c>
      <c r="I89" s="254" t="s">
        <v>1274</v>
      </c>
      <c r="J89" s="254">
        <v>50</v>
      </c>
      <c r="K89" s="265"/>
    </row>
    <row r="90" spans="2:11" ht="15" customHeight="1" x14ac:dyDescent="0.3">
      <c r="B90" s="274"/>
      <c r="C90" s="254" t="s">
        <v>118</v>
      </c>
      <c r="D90" s="254"/>
      <c r="E90" s="254"/>
      <c r="F90" s="273" t="s">
        <v>1278</v>
      </c>
      <c r="G90" s="272"/>
      <c r="H90" s="254" t="s">
        <v>1300</v>
      </c>
      <c r="I90" s="254" t="s">
        <v>1274</v>
      </c>
      <c r="J90" s="254">
        <v>255</v>
      </c>
      <c r="K90" s="265"/>
    </row>
    <row r="91" spans="2:11" ht="15" customHeight="1" x14ac:dyDescent="0.3">
      <c r="B91" s="274"/>
      <c r="C91" s="254" t="s">
        <v>1301</v>
      </c>
      <c r="D91" s="254"/>
      <c r="E91" s="254"/>
      <c r="F91" s="273" t="s">
        <v>1272</v>
      </c>
      <c r="G91" s="272"/>
      <c r="H91" s="254" t="s">
        <v>1302</v>
      </c>
      <c r="I91" s="254" t="s">
        <v>1303</v>
      </c>
      <c r="J91" s="254"/>
      <c r="K91" s="265"/>
    </row>
    <row r="92" spans="2:11" ht="15" customHeight="1" x14ac:dyDescent="0.3">
      <c r="B92" s="274"/>
      <c r="C92" s="254" t="s">
        <v>1304</v>
      </c>
      <c r="D92" s="254"/>
      <c r="E92" s="254"/>
      <c r="F92" s="273" t="s">
        <v>1272</v>
      </c>
      <c r="G92" s="272"/>
      <c r="H92" s="254" t="s">
        <v>1305</v>
      </c>
      <c r="I92" s="254" t="s">
        <v>1306</v>
      </c>
      <c r="J92" s="254"/>
      <c r="K92" s="265"/>
    </row>
    <row r="93" spans="2:11" ht="15" customHeight="1" x14ac:dyDescent="0.3">
      <c r="B93" s="274"/>
      <c r="C93" s="254" t="s">
        <v>1307</v>
      </c>
      <c r="D93" s="254"/>
      <c r="E93" s="254"/>
      <c r="F93" s="273" t="s">
        <v>1272</v>
      </c>
      <c r="G93" s="272"/>
      <c r="H93" s="254" t="s">
        <v>1307</v>
      </c>
      <c r="I93" s="254" t="s">
        <v>1306</v>
      </c>
      <c r="J93" s="254"/>
      <c r="K93" s="265"/>
    </row>
    <row r="94" spans="2:11" ht="15" customHeight="1" x14ac:dyDescent="0.3">
      <c r="B94" s="274"/>
      <c r="C94" s="254" t="s">
        <v>39</v>
      </c>
      <c r="D94" s="254"/>
      <c r="E94" s="254"/>
      <c r="F94" s="273" t="s">
        <v>1272</v>
      </c>
      <c r="G94" s="272"/>
      <c r="H94" s="254" t="s">
        <v>1308</v>
      </c>
      <c r="I94" s="254" t="s">
        <v>1306</v>
      </c>
      <c r="J94" s="254"/>
      <c r="K94" s="265"/>
    </row>
    <row r="95" spans="2:11" ht="15" customHeight="1" x14ac:dyDescent="0.3">
      <c r="B95" s="274"/>
      <c r="C95" s="254" t="s">
        <v>49</v>
      </c>
      <c r="D95" s="254"/>
      <c r="E95" s="254"/>
      <c r="F95" s="273" t="s">
        <v>1272</v>
      </c>
      <c r="G95" s="272"/>
      <c r="H95" s="254" t="s">
        <v>1309</v>
      </c>
      <c r="I95" s="254" t="s">
        <v>1306</v>
      </c>
      <c r="J95" s="254"/>
      <c r="K95" s="265"/>
    </row>
    <row r="96" spans="2:11" ht="15" customHeight="1" x14ac:dyDescent="0.3">
      <c r="B96" s="277"/>
      <c r="C96" s="278"/>
      <c r="D96" s="278"/>
      <c r="E96" s="278"/>
      <c r="F96" s="278"/>
      <c r="G96" s="278"/>
      <c r="H96" s="278"/>
      <c r="I96" s="278"/>
      <c r="J96" s="278"/>
      <c r="K96" s="279"/>
    </row>
    <row r="97" spans="2:11" ht="18.75" customHeight="1" x14ac:dyDescent="0.3">
      <c r="B97" s="280"/>
      <c r="C97" s="281"/>
      <c r="D97" s="281"/>
      <c r="E97" s="281"/>
      <c r="F97" s="281"/>
      <c r="G97" s="281"/>
      <c r="H97" s="281"/>
      <c r="I97" s="281"/>
      <c r="J97" s="281"/>
      <c r="K97" s="280"/>
    </row>
    <row r="98" spans="2:11" ht="18.75" customHeight="1" x14ac:dyDescent="0.3">
      <c r="B98" s="260"/>
      <c r="C98" s="260"/>
      <c r="D98" s="260"/>
      <c r="E98" s="260"/>
      <c r="F98" s="260"/>
      <c r="G98" s="260"/>
      <c r="H98" s="260"/>
      <c r="I98" s="260"/>
      <c r="J98" s="260"/>
      <c r="K98" s="260"/>
    </row>
    <row r="99" spans="2:11" ht="7.5" customHeight="1" x14ac:dyDescent="0.3">
      <c r="B99" s="261"/>
      <c r="C99" s="262"/>
      <c r="D99" s="262"/>
      <c r="E99" s="262"/>
      <c r="F99" s="262"/>
      <c r="G99" s="262"/>
      <c r="H99" s="262"/>
      <c r="I99" s="262"/>
      <c r="J99" s="262"/>
      <c r="K99" s="263"/>
    </row>
    <row r="100" spans="2:11" ht="45" customHeight="1" x14ac:dyDescent="0.3">
      <c r="B100" s="264"/>
      <c r="C100" s="369" t="s">
        <v>1310</v>
      </c>
      <c r="D100" s="369"/>
      <c r="E100" s="369"/>
      <c r="F100" s="369"/>
      <c r="G100" s="369"/>
      <c r="H100" s="369"/>
      <c r="I100" s="369"/>
      <c r="J100" s="369"/>
      <c r="K100" s="265"/>
    </row>
    <row r="101" spans="2:11" ht="17.25" customHeight="1" x14ac:dyDescent="0.3">
      <c r="B101" s="264"/>
      <c r="C101" s="266" t="s">
        <v>1266</v>
      </c>
      <c r="D101" s="266"/>
      <c r="E101" s="266"/>
      <c r="F101" s="266" t="s">
        <v>1267</v>
      </c>
      <c r="G101" s="267"/>
      <c r="H101" s="266" t="s">
        <v>113</v>
      </c>
      <c r="I101" s="266" t="s">
        <v>58</v>
      </c>
      <c r="J101" s="266" t="s">
        <v>1268</v>
      </c>
      <c r="K101" s="265"/>
    </row>
    <row r="102" spans="2:11" ht="17.25" customHeight="1" x14ac:dyDescent="0.3">
      <c r="B102" s="264"/>
      <c r="C102" s="268" t="s">
        <v>1269</v>
      </c>
      <c r="D102" s="268"/>
      <c r="E102" s="268"/>
      <c r="F102" s="269" t="s">
        <v>1270</v>
      </c>
      <c r="G102" s="270"/>
      <c r="H102" s="268"/>
      <c r="I102" s="268"/>
      <c r="J102" s="268" t="s">
        <v>1271</v>
      </c>
      <c r="K102" s="265"/>
    </row>
    <row r="103" spans="2:11" ht="5.25" customHeight="1" x14ac:dyDescent="0.3">
      <c r="B103" s="264"/>
      <c r="C103" s="266"/>
      <c r="D103" s="266"/>
      <c r="E103" s="266"/>
      <c r="F103" s="266"/>
      <c r="G103" s="282"/>
      <c r="H103" s="266"/>
      <c r="I103" s="266"/>
      <c r="J103" s="266"/>
      <c r="K103" s="265"/>
    </row>
    <row r="104" spans="2:11" ht="15" customHeight="1" x14ac:dyDescent="0.3">
      <c r="B104" s="264"/>
      <c r="C104" s="254" t="s">
        <v>54</v>
      </c>
      <c r="D104" s="271"/>
      <c r="E104" s="271"/>
      <c r="F104" s="273" t="s">
        <v>1272</v>
      </c>
      <c r="G104" s="282"/>
      <c r="H104" s="254" t="s">
        <v>1311</v>
      </c>
      <c r="I104" s="254" t="s">
        <v>1274</v>
      </c>
      <c r="J104" s="254">
        <v>20</v>
      </c>
      <c r="K104" s="265"/>
    </row>
    <row r="105" spans="2:11" ht="15" customHeight="1" x14ac:dyDescent="0.3">
      <c r="B105" s="264"/>
      <c r="C105" s="254" t="s">
        <v>1275</v>
      </c>
      <c r="D105" s="254"/>
      <c r="E105" s="254"/>
      <c r="F105" s="273" t="s">
        <v>1272</v>
      </c>
      <c r="G105" s="254"/>
      <c r="H105" s="254" t="s">
        <v>1311</v>
      </c>
      <c r="I105" s="254" t="s">
        <v>1274</v>
      </c>
      <c r="J105" s="254">
        <v>120</v>
      </c>
      <c r="K105" s="265"/>
    </row>
    <row r="106" spans="2:11" ht="15" customHeight="1" x14ac:dyDescent="0.3">
      <c r="B106" s="274"/>
      <c r="C106" s="254" t="s">
        <v>1277</v>
      </c>
      <c r="D106" s="254"/>
      <c r="E106" s="254"/>
      <c r="F106" s="273" t="s">
        <v>1278</v>
      </c>
      <c r="G106" s="254"/>
      <c r="H106" s="254" t="s">
        <v>1311</v>
      </c>
      <c r="I106" s="254" t="s">
        <v>1274</v>
      </c>
      <c r="J106" s="254">
        <v>50</v>
      </c>
      <c r="K106" s="265"/>
    </row>
    <row r="107" spans="2:11" ht="15" customHeight="1" x14ac:dyDescent="0.3">
      <c r="B107" s="274"/>
      <c r="C107" s="254" t="s">
        <v>1280</v>
      </c>
      <c r="D107" s="254"/>
      <c r="E107" s="254"/>
      <c r="F107" s="273" t="s">
        <v>1272</v>
      </c>
      <c r="G107" s="254"/>
      <c r="H107" s="254" t="s">
        <v>1311</v>
      </c>
      <c r="I107" s="254" t="s">
        <v>1282</v>
      </c>
      <c r="J107" s="254"/>
      <c r="K107" s="265"/>
    </row>
    <row r="108" spans="2:11" ht="15" customHeight="1" x14ac:dyDescent="0.3">
      <c r="B108" s="274"/>
      <c r="C108" s="254" t="s">
        <v>1291</v>
      </c>
      <c r="D108" s="254"/>
      <c r="E108" s="254"/>
      <c r="F108" s="273" t="s">
        <v>1278</v>
      </c>
      <c r="G108" s="254"/>
      <c r="H108" s="254" t="s">
        <v>1311</v>
      </c>
      <c r="I108" s="254" t="s">
        <v>1274</v>
      </c>
      <c r="J108" s="254">
        <v>50</v>
      </c>
      <c r="K108" s="265"/>
    </row>
    <row r="109" spans="2:11" ht="15" customHeight="1" x14ac:dyDescent="0.3">
      <c r="B109" s="274"/>
      <c r="C109" s="254" t="s">
        <v>1299</v>
      </c>
      <c r="D109" s="254"/>
      <c r="E109" s="254"/>
      <c r="F109" s="273" t="s">
        <v>1278</v>
      </c>
      <c r="G109" s="254"/>
      <c r="H109" s="254" t="s">
        <v>1311</v>
      </c>
      <c r="I109" s="254" t="s">
        <v>1274</v>
      </c>
      <c r="J109" s="254">
        <v>50</v>
      </c>
      <c r="K109" s="265"/>
    </row>
    <row r="110" spans="2:11" ht="15" customHeight="1" x14ac:dyDescent="0.3">
      <c r="B110" s="274"/>
      <c r="C110" s="254" t="s">
        <v>1297</v>
      </c>
      <c r="D110" s="254"/>
      <c r="E110" s="254"/>
      <c r="F110" s="273" t="s">
        <v>1278</v>
      </c>
      <c r="G110" s="254"/>
      <c r="H110" s="254" t="s">
        <v>1311</v>
      </c>
      <c r="I110" s="254" t="s">
        <v>1274</v>
      </c>
      <c r="J110" s="254">
        <v>50</v>
      </c>
      <c r="K110" s="265"/>
    </row>
    <row r="111" spans="2:11" ht="15" customHeight="1" x14ac:dyDescent="0.3">
      <c r="B111" s="274"/>
      <c r="C111" s="254" t="s">
        <v>54</v>
      </c>
      <c r="D111" s="254"/>
      <c r="E111" s="254"/>
      <c r="F111" s="273" t="s">
        <v>1272</v>
      </c>
      <c r="G111" s="254"/>
      <c r="H111" s="254" t="s">
        <v>1312</v>
      </c>
      <c r="I111" s="254" t="s">
        <v>1274</v>
      </c>
      <c r="J111" s="254">
        <v>20</v>
      </c>
      <c r="K111" s="265"/>
    </row>
    <row r="112" spans="2:11" ht="15" customHeight="1" x14ac:dyDescent="0.3">
      <c r="B112" s="274"/>
      <c r="C112" s="254" t="s">
        <v>1313</v>
      </c>
      <c r="D112" s="254"/>
      <c r="E112" s="254"/>
      <c r="F112" s="273" t="s">
        <v>1272</v>
      </c>
      <c r="G112" s="254"/>
      <c r="H112" s="254" t="s">
        <v>1314</v>
      </c>
      <c r="I112" s="254" t="s">
        <v>1274</v>
      </c>
      <c r="J112" s="254">
        <v>120</v>
      </c>
      <c r="K112" s="265"/>
    </row>
    <row r="113" spans="2:11" ht="15" customHeight="1" x14ac:dyDescent="0.3">
      <c r="B113" s="274"/>
      <c r="C113" s="254" t="s">
        <v>39</v>
      </c>
      <c r="D113" s="254"/>
      <c r="E113" s="254"/>
      <c r="F113" s="273" t="s">
        <v>1272</v>
      </c>
      <c r="G113" s="254"/>
      <c r="H113" s="254" t="s">
        <v>1315</v>
      </c>
      <c r="I113" s="254" t="s">
        <v>1306</v>
      </c>
      <c r="J113" s="254"/>
      <c r="K113" s="265"/>
    </row>
    <row r="114" spans="2:11" ht="15" customHeight="1" x14ac:dyDescent="0.3">
      <c r="B114" s="274"/>
      <c r="C114" s="254" t="s">
        <v>49</v>
      </c>
      <c r="D114" s="254"/>
      <c r="E114" s="254"/>
      <c r="F114" s="273" t="s">
        <v>1272</v>
      </c>
      <c r="G114" s="254"/>
      <c r="H114" s="254" t="s">
        <v>1316</v>
      </c>
      <c r="I114" s="254" t="s">
        <v>1306</v>
      </c>
      <c r="J114" s="254"/>
      <c r="K114" s="265"/>
    </row>
    <row r="115" spans="2:11" ht="15" customHeight="1" x14ac:dyDescent="0.3">
      <c r="B115" s="274"/>
      <c r="C115" s="254" t="s">
        <v>58</v>
      </c>
      <c r="D115" s="254"/>
      <c r="E115" s="254"/>
      <c r="F115" s="273" t="s">
        <v>1272</v>
      </c>
      <c r="G115" s="254"/>
      <c r="H115" s="254" t="s">
        <v>1317</v>
      </c>
      <c r="I115" s="254" t="s">
        <v>1318</v>
      </c>
      <c r="J115" s="254"/>
      <c r="K115" s="265"/>
    </row>
    <row r="116" spans="2:11" ht="15" customHeight="1" x14ac:dyDescent="0.3">
      <c r="B116" s="277"/>
      <c r="C116" s="283"/>
      <c r="D116" s="283"/>
      <c r="E116" s="283"/>
      <c r="F116" s="283"/>
      <c r="G116" s="283"/>
      <c r="H116" s="283"/>
      <c r="I116" s="283"/>
      <c r="J116" s="283"/>
      <c r="K116" s="279"/>
    </row>
    <row r="117" spans="2:11" ht="18.75" customHeight="1" x14ac:dyDescent="0.3">
      <c r="B117" s="284"/>
      <c r="C117" s="250"/>
      <c r="D117" s="250"/>
      <c r="E117" s="250"/>
      <c r="F117" s="285"/>
      <c r="G117" s="250"/>
      <c r="H117" s="250"/>
      <c r="I117" s="250"/>
      <c r="J117" s="250"/>
      <c r="K117" s="284"/>
    </row>
    <row r="118" spans="2:11" ht="18.75" customHeight="1" x14ac:dyDescent="0.3">
      <c r="B118" s="260"/>
      <c r="C118" s="260"/>
      <c r="D118" s="260"/>
      <c r="E118" s="260"/>
      <c r="F118" s="260"/>
      <c r="G118" s="260"/>
      <c r="H118" s="260"/>
      <c r="I118" s="260"/>
      <c r="J118" s="260"/>
      <c r="K118" s="260"/>
    </row>
    <row r="119" spans="2:11" ht="7.5" customHeight="1" x14ac:dyDescent="0.3">
      <c r="B119" s="286"/>
      <c r="C119" s="287"/>
      <c r="D119" s="287"/>
      <c r="E119" s="287"/>
      <c r="F119" s="287"/>
      <c r="G119" s="287"/>
      <c r="H119" s="287"/>
      <c r="I119" s="287"/>
      <c r="J119" s="287"/>
      <c r="K119" s="288"/>
    </row>
    <row r="120" spans="2:11" ht="45" customHeight="1" x14ac:dyDescent="0.3">
      <c r="B120" s="289"/>
      <c r="C120" s="365" t="s">
        <v>1319</v>
      </c>
      <c r="D120" s="365"/>
      <c r="E120" s="365"/>
      <c r="F120" s="365"/>
      <c r="G120" s="365"/>
      <c r="H120" s="365"/>
      <c r="I120" s="365"/>
      <c r="J120" s="365"/>
      <c r="K120" s="290"/>
    </row>
    <row r="121" spans="2:11" ht="17.25" customHeight="1" x14ac:dyDescent="0.3">
      <c r="B121" s="291"/>
      <c r="C121" s="266" t="s">
        <v>1266</v>
      </c>
      <c r="D121" s="266"/>
      <c r="E121" s="266"/>
      <c r="F121" s="266" t="s">
        <v>1267</v>
      </c>
      <c r="G121" s="267"/>
      <c r="H121" s="266" t="s">
        <v>113</v>
      </c>
      <c r="I121" s="266" t="s">
        <v>58</v>
      </c>
      <c r="J121" s="266" t="s">
        <v>1268</v>
      </c>
      <c r="K121" s="292"/>
    </row>
    <row r="122" spans="2:11" ht="17.25" customHeight="1" x14ac:dyDescent="0.3">
      <c r="B122" s="291"/>
      <c r="C122" s="268" t="s">
        <v>1269</v>
      </c>
      <c r="D122" s="268"/>
      <c r="E122" s="268"/>
      <c r="F122" s="269" t="s">
        <v>1270</v>
      </c>
      <c r="G122" s="270"/>
      <c r="H122" s="268"/>
      <c r="I122" s="268"/>
      <c r="J122" s="268" t="s">
        <v>1271</v>
      </c>
      <c r="K122" s="292"/>
    </row>
    <row r="123" spans="2:11" ht="5.25" customHeight="1" x14ac:dyDescent="0.3">
      <c r="B123" s="293"/>
      <c r="C123" s="271"/>
      <c r="D123" s="271"/>
      <c r="E123" s="271"/>
      <c r="F123" s="271"/>
      <c r="G123" s="254"/>
      <c r="H123" s="271"/>
      <c r="I123" s="271"/>
      <c r="J123" s="271"/>
      <c r="K123" s="294"/>
    </row>
    <row r="124" spans="2:11" ht="15" customHeight="1" x14ac:dyDescent="0.3">
      <c r="B124" s="293"/>
      <c r="C124" s="254" t="s">
        <v>1275</v>
      </c>
      <c r="D124" s="271"/>
      <c r="E124" s="271"/>
      <c r="F124" s="273" t="s">
        <v>1272</v>
      </c>
      <c r="G124" s="254"/>
      <c r="H124" s="254" t="s">
        <v>1311</v>
      </c>
      <c r="I124" s="254" t="s">
        <v>1274</v>
      </c>
      <c r="J124" s="254">
        <v>120</v>
      </c>
      <c r="K124" s="295"/>
    </row>
    <row r="125" spans="2:11" ht="15" customHeight="1" x14ac:dyDescent="0.3">
      <c r="B125" s="293"/>
      <c r="C125" s="254" t="s">
        <v>1320</v>
      </c>
      <c r="D125" s="254"/>
      <c r="E125" s="254"/>
      <c r="F125" s="273" t="s">
        <v>1272</v>
      </c>
      <c r="G125" s="254"/>
      <c r="H125" s="254" t="s">
        <v>1321</v>
      </c>
      <c r="I125" s="254" t="s">
        <v>1274</v>
      </c>
      <c r="J125" s="254" t="s">
        <v>1322</v>
      </c>
      <c r="K125" s="295"/>
    </row>
    <row r="126" spans="2:11" ht="15" customHeight="1" x14ac:dyDescent="0.3">
      <c r="B126" s="293"/>
      <c r="C126" s="254" t="s">
        <v>1221</v>
      </c>
      <c r="D126" s="254"/>
      <c r="E126" s="254"/>
      <c r="F126" s="273" t="s">
        <v>1272</v>
      </c>
      <c r="G126" s="254"/>
      <c r="H126" s="254" t="s">
        <v>1323</v>
      </c>
      <c r="I126" s="254" t="s">
        <v>1274</v>
      </c>
      <c r="J126" s="254" t="s">
        <v>1322</v>
      </c>
      <c r="K126" s="295"/>
    </row>
    <row r="127" spans="2:11" ht="15" customHeight="1" x14ac:dyDescent="0.3">
      <c r="B127" s="293"/>
      <c r="C127" s="254" t="s">
        <v>1283</v>
      </c>
      <c r="D127" s="254"/>
      <c r="E127" s="254"/>
      <c r="F127" s="273" t="s">
        <v>1278</v>
      </c>
      <c r="G127" s="254"/>
      <c r="H127" s="254" t="s">
        <v>1284</v>
      </c>
      <c r="I127" s="254" t="s">
        <v>1274</v>
      </c>
      <c r="J127" s="254">
        <v>15</v>
      </c>
      <c r="K127" s="295"/>
    </row>
    <row r="128" spans="2:11" ht="15" customHeight="1" x14ac:dyDescent="0.3">
      <c r="B128" s="293"/>
      <c r="C128" s="275" t="s">
        <v>1285</v>
      </c>
      <c r="D128" s="275"/>
      <c r="E128" s="275"/>
      <c r="F128" s="276" t="s">
        <v>1278</v>
      </c>
      <c r="G128" s="275"/>
      <c r="H128" s="275" t="s">
        <v>1286</v>
      </c>
      <c r="I128" s="275" t="s">
        <v>1274</v>
      </c>
      <c r="J128" s="275">
        <v>15</v>
      </c>
      <c r="K128" s="295"/>
    </row>
    <row r="129" spans="2:11" ht="15" customHeight="1" x14ac:dyDescent="0.3">
      <c r="B129" s="293"/>
      <c r="C129" s="275" t="s">
        <v>1287</v>
      </c>
      <c r="D129" s="275"/>
      <c r="E129" s="275"/>
      <c r="F129" s="276" t="s">
        <v>1278</v>
      </c>
      <c r="G129" s="275"/>
      <c r="H129" s="275" t="s">
        <v>1288</v>
      </c>
      <c r="I129" s="275" t="s">
        <v>1274</v>
      </c>
      <c r="J129" s="275">
        <v>20</v>
      </c>
      <c r="K129" s="295"/>
    </row>
    <row r="130" spans="2:11" ht="15" customHeight="1" x14ac:dyDescent="0.3">
      <c r="B130" s="293"/>
      <c r="C130" s="275" t="s">
        <v>1289</v>
      </c>
      <c r="D130" s="275"/>
      <c r="E130" s="275"/>
      <c r="F130" s="276" t="s">
        <v>1278</v>
      </c>
      <c r="G130" s="275"/>
      <c r="H130" s="275" t="s">
        <v>1290</v>
      </c>
      <c r="I130" s="275" t="s">
        <v>1274</v>
      </c>
      <c r="J130" s="275">
        <v>20</v>
      </c>
      <c r="K130" s="295"/>
    </row>
    <row r="131" spans="2:11" ht="15" customHeight="1" x14ac:dyDescent="0.3">
      <c r="B131" s="293"/>
      <c r="C131" s="254" t="s">
        <v>1277</v>
      </c>
      <c r="D131" s="254"/>
      <c r="E131" s="254"/>
      <c r="F131" s="273" t="s">
        <v>1278</v>
      </c>
      <c r="G131" s="254"/>
      <c r="H131" s="254" t="s">
        <v>1311</v>
      </c>
      <c r="I131" s="254" t="s">
        <v>1274</v>
      </c>
      <c r="J131" s="254">
        <v>50</v>
      </c>
      <c r="K131" s="295"/>
    </row>
    <row r="132" spans="2:11" ht="15" customHeight="1" x14ac:dyDescent="0.3">
      <c r="B132" s="293"/>
      <c r="C132" s="254" t="s">
        <v>1291</v>
      </c>
      <c r="D132" s="254"/>
      <c r="E132" s="254"/>
      <c r="F132" s="273" t="s">
        <v>1278</v>
      </c>
      <c r="G132" s="254"/>
      <c r="H132" s="254" t="s">
        <v>1311</v>
      </c>
      <c r="I132" s="254" t="s">
        <v>1274</v>
      </c>
      <c r="J132" s="254">
        <v>50</v>
      </c>
      <c r="K132" s="295"/>
    </row>
    <row r="133" spans="2:11" ht="15" customHeight="1" x14ac:dyDescent="0.3">
      <c r="B133" s="293"/>
      <c r="C133" s="254" t="s">
        <v>1297</v>
      </c>
      <c r="D133" s="254"/>
      <c r="E133" s="254"/>
      <c r="F133" s="273" t="s">
        <v>1278</v>
      </c>
      <c r="G133" s="254"/>
      <c r="H133" s="254" t="s">
        <v>1311</v>
      </c>
      <c r="I133" s="254" t="s">
        <v>1274</v>
      </c>
      <c r="J133" s="254">
        <v>50</v>
      </c>
      <c r="K133" s="295"/>
    </row>
    <row r="134" spans="2:11" ht="15" customHeight="1" x14ac:dyDescent="0.3">
      <c r="B134" s="293"/>
      <c r="C134" s="254" t="s">
        <v>1299</v>
      </c>
      <c r="D134" s="254"/>
      <c r="E134" s="254"/>
      <c r="F134" s="273" t="s">
        <v>1278</v>
      </c>
      <c r="G134" s="254"/>
      <c r="H134" s="254" t="s">
        <v>1311</v>
      </c>
      <c r="I134" s="254" t="s">
        <v>1274</v>
      </c>
      <c r="J134" s="254">
        <v>50</v>
      </c>
      <c r="K134" s="295"/>
    </row>
    <row r="135" spans="2:11" ht="15" customHeight="1" x14ac:dyDescent="0.3">
      <c r="B135" s="293"/>
      <c r="C135" s="254" t="s">
        <v>118</v>
      </c>
      <c r="D135" s="254"/>
      <c r="E135" s="254"/>
      <c r="F135" s="273" t="s">
        <v>1278</v>
      </c>
      <c r="G135" s="254"/>
      <c r="H135" s="254" t="s">
        <v>1324</v>
      </c>
      <c r="I135" s="254" t="s">
        <v>1274</v>
      </c>
      <c r="J135" s="254">
        <v>255</v>
      </c>
      <c r="K135" s="295"/>
    </row>
    <row r="136" spans="2:11" ht="15" customHeight="1" x14ac:dyDescent="0.3">
      <c r="B136" s="293"/>
      <c r="C136" s="254" t="s">
        <v>1301</v>
      </c>
      <c r="D136" s="254"/>
      <c r="E136" s="254"/>
      <c r="F136" s="273" t="s">
        <v>1272</v>
      </c>
      <c r="G136" s="254"/>
      <c r="H136" s="254" t="s">
        <v>1325</v>
      </c>
      <c r="I136" s="254" t="s">
        <v>1303</v>
      </c>
      <c r="J136" s="254"/>
      <c r="K136" s="295"/>
    </row>
    <row r="137" spans="2:11" ht="15" customHeight="1" x14ac:dyDescent="0.3">
      <c r="B137" s="293"/>
      <c r="C137" s="254" t="s">
        <v>1304</v>
      </c>
      <c r="D137" s="254"/>
      <c r="E137" s="254"/>
      <c r="F137" s="273" t="s">
        <v>1272</v>
      </c>
      <c r="G137" s="254"/>
      <c r="H137" s="254" t="s">
        <v>1326</v>
      </c>
      <c r="I137" s="254" t="s">
        <v>1306</v>
      </c>
      <c r="J137" s="254"/>
      <c r="K137" s="295"/>
    </row>
    <row r="138" spans="2:11" ht="15" customHeight="1" x14ac:dyDescent="0.3">
      <c r="B138" s="293"/>
      <c r="C138" s="254" t="s">
        <v>1307</v>
      </c>
      <c r="D138" s="254"/>
      <c r="E138" s="254"/>
      <c r="F138" s="273" t="s">
        <v>1272</v>
      </c>
      <c r="G138" s="254"/>
      <c r="H138" s="254" t="s">
        <v>1307</v>
      </c>
      <c r="I138" s="254" t="s">
        <v>1306</v>
      </c>
      <c r="J138" s="254"/>
      <c r="K138" s="295"/>
    </row>
    <row r="139" spans="2:11" ht="15" customHeight="1" x14ac:dyDescent="0.3">
      <c r="B139" s="293"/>
      <c r="C139" s="254" t="s">
        <v>39</v>
      </c>
      <c r="D139" s="254"/>
      <c r="E139" s="254"/>
      <c r="F139" s="273" t="s">
        <v>1272</v>
      </c>
      <c r="G139" s="254"/>
      <c r="H139" s="254" t="s">
        <v>1327</v>
      </c>
      <c r="I139" s="254" t="s">
        <v>1306</v>
      </c>
      <c r="J139" s="254"/>
      <c r="K139" s="295"/>
    </row>
    <row r="140" spans="2:11" ht="15" customHeight="1" x14ac:dyDescent="0.3">
      <c r="B140" s="293"/>
      <c r="C140" s="254" t="s">
        <v>1328</v>
      </c>
      <c r="D140" s="254"/>
      <c r="E140" s="254"/>
      <c r="F140" s="273" t="s">
        <v>1272</v>
      </c>
      <c r="G140" s="254"/>
      <c r="H140" s="254" t="s">
        <v>1329</v>
      </c>
      <c r="I140" s="254" t="s">
        <v>1306</v>
      </c>
      <c r="J140" s="254"/>
      <c r="K140" s="295"/>
    </row>
    <row r="141" spans="2:11" ht="15" customHeight="1" x14ac:dyDescent="0.3">
      <c r="B141" s="296"/>
      <c r="C141" s="297"/>
      <c r="D141" s="297"/>
      <c r="E141" s="297"/>
      <c r="F141" s="297"/>
      <c r="G141" s="297"/>
      <c r="H141" s="297"/>
      <c r="I141" s="297"/>
      <c r="J141" s="297"/>
      <c r="K141" s="298"/>
    </row>
    <row r="142" spans="2:11" ht="18.75" customHeight="1" x14ac:dyDescent="0.3">
      <c r="B142" s="250"/>
      <c r="C142" s="250"/>
      <c r="D142" s="250"/>
      <c r="E142" s="250"/>
      <c r="F142" s="285"/>
      <c r="G142" s="250"/>
      <c r="H142" s="250"/>
      <c r="I142" s="250"/>
      <c r="J142" s="250"/>
      <c r="K142" s="250"/>
    </row>
    <row r="143" spans="2:11" ht="18.75" customHeight="1" x14ac:dyDescent="0.3">
      <c r="B143" s="260"/>
      <c r="C143" s="260"/>
      <c r="D143" s="260"/>
      <c r="E143" s="260"/>
      <c r="F143" s="260"/>
      <c r="G143" s="260"/>
      <c r="H143" s="260"/>
      <c r="I143" s="260"/>
      <c r="J143" s="260"/>
      <c r="K143" s="260"/>
    </row>
    <row r="144" spans="2:11" ht="7.5" customHeight="1" x14ac:dyDescent="0.3">
      <c r="B144" s="261"/>
      <c r="C144" s="262"/>
      <c r="D144" s="262"/>
      <c r="E144" s="262"/>
      <c r="F144" s="262"/>
      <c r="G144" s="262"/>
      <c r="H144" s="262"/>
      <c r="I144" s="262"/>
      <c r="J144" s="262"/>
      <c r="K144" s="263"/>
    </row>
    <row r="145" spans="2:11" ht="45" customHeight="1" x14ac:dyDescent="0.3">
      <c r="B145" s="264"/>
      <c r="C145" s="369" t="s">
        <v>1330</v>
      </c>
      <c r="D145" s="369"/>
      <c r="E145" s="369"/>
      <c r="F145" s="369"/>
      <c r="G145" s="369"/>
      <c r="H145" s="369"/>
      <c r="I145" s="369"/>
      <c r="J145" s="369"/>
      <c r="K145" s="265"/>
    </row>
    <row r="146" spans="2:11" ht="17.25" customHeight="1" x14ac:dyDescent="0.3">
      <c r="B146" s="264"/>
      <c r="C146" s="266" t="s">
        <v>1266</v>
      </c>
      <c r="D146" s="266"/>
      <c r="E146" s="266"/>
      <c r="F146" s="266" t="s">
        <v>1267</v>
      </c>
      <c r="G146" s="267"/>
      <c r="H146" s="266" t="s">
        <v>113</v>
      </c>
      <c r="I146" s="266" t="s">
        <v>58</v>
      </c>
      <c r="J146" s="266" t="s">
        <v>1268</v>
      </c>
      <c r="K146" s="265"/>
    </row>
    <row r="147" spans="2:11" ht="17.25" customHeight="1" x14ac:dyDescent="0.3">
      <c r="B147" s="264"/>
      <c r="C147" s="268" t="s">
        <v>1269</v>
      </c>
      <c r="D147" s="268"/>
      <c r="E147" s="268"/>
      <c r="F147" s="269" t="s">
        <v>1270</v>
      </c>
      <c r="G147" s="270"/>
      <c r="H147" s="268"/>
      <c r="I147" s="268"/>
      <c r="J147" s="268" t="s">
        <v>1271</v>
      </c>
      <c r="K147" s="265"/>
    </row>
    <row r="148" spans="2:11" ht="5.25" customHeight="1" x14ac:dyDescent="0.3">
      <c r="B148" s="274"/>
      <c r="C148" s="271"/>
      <c r="D148" s="271"/>
      <c r="E148" s="271"/>
      <c r="F148" s="271"/>
      <c r="G148" s="272"/>
      <c r="H148" s="271"/>
      <c r="I148" s="271"/>
      <c r="J148" s="271"/>
      <c r="K148" s="295"/>
    </row>
    <row r="149" spans="2:11" ht="15" customHeight="1" x14ac:dyDescent="0.3">
      <c r="B149" s="274"/>
      <c r="C149" s="299" t="s">
        <v>1275</v>
      </c>
      <c r="D149" s="254"/>
      <c r="E149" s="254"/>
      <c r="F149" s="300" t="s">
        <v>1272</v>
      </c>
      <c r="G149" s="254"/>
      <c r="H149" s="299" t="s">
        <v>1311</v>
      </c>
      <c r="I149" s="299" t="s">
        <v>1274</v>
      </c>
      <c r="J149" s="299">
        <v>120</v>
      </c>
      <c r="K149" s="295"/>
    </row>
    <row r="150" spans="2:11" ht="15" customHeight="1" x14ac:dyDescent="0.3">
      <c r="B150" s="274"/>
      <c r="C150" s="299" t="s">
        <v>1320</v>
      </c>
      <c r="D150" s="254"/>
      <c r="E150" s="254"/>
      <c r="F150" s="300" t="s">
        <v>1272</v>
      </c>
      <c r="G150" s="254"/>
      <c r="H150" s="299" t="s">
        <v>1331</v>
      </c>
      <c r="I150" s="299" t="s">
        <v>1274</v>
      </c>
      <c r="J150" s="299" t="s">
        <v>1322</v>
      </c>
      <c r="K150" s="295"/>
    </row>
    <row r="151" spans="2:11" ht="15" customHeight="1" x14ac:dyDescent="0.3">
      <c r="B151" s="274"/>
      <c r="C151" s="299" t="s">
        <v>1221</v>
      </c>
      <c r="D151" s="254"/>
      <c r="E151" s="254"/>
      <c r="F151" s="300" t="s">
        <v>1272</v>
      </c>
      <c r="G151" s="254"/>
      <c r="H151" s="299" t="s">
        <v>1332</v>
      </c>
      <c r="I151" s="299" t="s">
        <v>1274</v>
      </c>
      <c r="J151" s="299" t="s">
        <v>1322</v>
      </c>
      <c r="K151" s="295"/>
    </row>
    <row r="152" spans="2:11" ht="15" customHeight="1" x14ac:dyDescent="0.3">
      <c r="B152" s="274"/>
      <c r="C152" s="299" t="s">
        <v>1277</v>
      </c>
      <c r="D152" s="254"/>
      <c r="E152" s="254"/>
      <c r="F152" s="300" t="s">
        <v>1278</v>
      </c>
      <c r="G152" s="254"/>
      <c r="H152" s="299" t="s">
        <v>1311</v>
      </c>
      <c r="I152" s="299" t="s">
        <v>1274</v>
      </c>
      <c r="J152" s="299">
        <v>50</v>
      </c>
      <c r="K152" s="295"/>
    </row>
    <row r="153" spans="2:11" ht="15" customHeight="1" x14ac:dyDescent="0.3">
      <c r="B153" s="274"/>
      <c r="C153" s="299" t="s">
        <v>1280</v>
      </c>
      <c r="D153" s="254"/>
      <c r="E153" s="254"/>
      <c r="F153" s="300" t="s">
        <v>1272</v>
      </c>
      <c r="G153" s="254"/>
      <c r="H153" s="299" t="s">
        <v>1311</v>
      </c>
      <c r="I153" s="299" t="s">
        <v>1282</v>
      </c>
      <c r="J153" s="299"/>
      <c r="K153" s="295"/>
    </row>
    <row r="154" spans="2:11" ht="15" customHeight="1" x14ac:dyDescent="0.3">
      <c r="B154" s="274"/>
      <c r="C154" s="299" t="s">
        <v>1291</v>
      </c>
      <c r="D154" s="254"/>
      <c r="E154" s="254"/>
      <c r="F154" s="300" t="s">
        <v>1278</v>
      </c>
      <c r="G154" s="254"/>
      <c r="H154" s="299" t="s">
        <v>1311</v>
      </c>
      <c r="I154" s="299" t="s">
        <v>1274</v>
      </c>
      <c r="J154" s="299">
        <v>50</v>
      </c>
      <c r="K154" s="295"/>
    </row>
    <row r="155" spans="2:11" ht="15" customHeight="1" x14ac:dyDescent="0.3">
      <c r="B155" s="274"/>
      <c r="C155" s="299" t="s">
        <v>1299</v>
      </c>
      <c r="D155" s="254"/>
      <c r="E155" s="254"/>
      <c r="F155" s="300" t="s">
        <v>1278</v>
      </c>
      <c r="G155" s="254"/>
      <c r="H155" s="299" t="s">
        <v>1311</v>
      </c>
      <c r="I155" s="299" t="s">
        <v>1274</v>
      </c>
      <c r="J155" s="299">
        <v>50</v>
      </c>
      <c r="K155" s="295"/>
    </row>
    <row r="156" spans="2:11" ht="15" customHeight="1" x14ac:dyDescent="0.3">
      <c r="B156" s="274"/>
      <c r="C156" s="299" t="s">
        <v>1297</v>
      </c>
      <c r="D156" s="254"/>
      <c r="E156" s="254"/>
      <c r="F156" s="300" t="s">
        <v>1278</v>
      </c>
      <c r="G156" s="254"/>
      <c r="H156" s="299" t="s">
        <v>1311</v>
      </c>
      <c r="I156" s="299" t="s">
        <v>1274</v>
      </c>
      <c r="J156" s="299">
        <v>50</v>
      </c>
      <c r="K156" s="295"/>
    </row>
    <row r="157" spans="2:11" ht="15" customHeight="1" x14ac:dyDescent="0.3">
      <c r="B157" s="274"/>
      <c r="C157" s="299" t="s">
        <v>101</v>
      </c>
      <c r="D157" s="254"/>
      <c r="E157" s="254"/>
      <c r="F157" s="300" t="s">
        <v>1272</v>
      </c>
      <c r="G157" s="254"/>
      <c r="H157" s="299" t="s">
        <v>1333</v>
      </c>
      <c r="I157" s="299" t="s">
        <v>1274</v>
      </c>
      <c r="J157" s="299" t="s">
        <v>1334</v>
      </c>
      <c r="K157" s="295"/>
    </row>
    <row r="158" spans="2:11" ht="15" customHeight="1" x14ac:dyDescent="0.3">
      <c r="B158" s="274"/>
      <c r="C158" s="299" t="s">
        <v>1335</v>
      </c>
      <c r="D158" s="254"/>
      <c r="E158" s="254"/>
      <c r="F158" s="300" t="s">
        <v>1272</v>
      </c>
      <c r="G158" s="254"/>
      <c r="H158" s="299" t="s">
        <v>1336</v>
      </c>
      <c r="I158" s="299" t="s">
        <v>1306</v>
      </c>
      <c r="J158" s="299"/>
      <c r="K158" s="295"/>
    </row>
    <row r="159" spans="2:11" ht="15" customHeight="1" x14ac:dyDescent="0.3">
      <c r="B159" s="301"/>
      <c r="C159" s="283"/>
      <c r="D159" s="283"/>
      <c r="E159" s="283"/>
      <c r="F159" s="283"/>
      <c r="G159" s="283"/>
      <c r="H159" s="283"/>
      <c r="I159" s="283"/>
      <c r="J159" s="283"/>
      <c r="K159" s="302"/>
    </row>
    <row r="160" spans="2:11" ht="18.75" customHeight="1" x14ac:dyDescent="0.3">
      <c r="B160" s="250"/>
      <c r="C160" s="254"/>
      <c r="D160" s="254"/>
      <c r="E160" s="254"/>
      <c r="F160" s="273"/>
      <c r="G160" s="254"/>
      <c r="H160" s="254"/>
      <c r="I160" s="254"/>
      <c r="J160" s="254"/>
      <c r="K160" s="250"/>
    </row>
    <row r="161" spans="2:11" ht="18.75" customHeight="1" x14ac:dyDescent="0.3">
      <c r="B161" s="260"/>
      <c r="C161" s="260"/>
      <c r="D161" s="260"/>
      <c r="E161" s="260"/>
      <c r="F161" s="260"/>
      <c r="G161" s="260"/>
      <c r="H161" s="260"/>
      <c r="I161" s="260"/>
      <c r="J161" s="260"/>
      <c r="K161" s="260"/>
    </row>
    <row r="162" spans="2:11" ht="7.5" customHeight="1" x14ac:dyDescent="0.3">
      <c r="B162" s="242"/>
      <c r="C162" s="243"/>
      <c r="D162" s="243"/>
      <c r="E162" s="243"/>
      <c r="F162" s="243"/>
      <c r="G162" s="243"/>
      <c r="H162" s="243"/>
      <c r="I162" s="243"/>
      <c r="J162" s="243"/>
      <c r="K162" s="244"/>
    </row>
    <row r="163" spans="2:11" ht="45" customHeight="1" x14ac:dyDescent="0.3">
      <c r="B163" s="245"/>
      <c r="C163" s="365" t="s">
        <v>1337</v>
      </c>
      <c r="D163" s="365"/>
      <c r="E163" s="365"/>
      <c r="F163" s="365"/>
      <c r="G163" s="365"/>
      <c r="H163" s="365"/>
      <c r="I163" s="365"/>
      <c r="J163" s="365"/>
      <c r="K163" s="246"/>
    </row>
    <row r="164" spans="2:11" ht="17.25" customHeight="1" x14ac:dyDescent="0.3">
      <c r="B164" s="245"/>
      <c r="C164" s="266" t="s">
        <v>1266</v>
      </c>
      <c r="D164" s="266"/>
      <c r="E164" s="266"/>
      <c r="F164" s="266" t="s">
        <v>1267</v>
      </c>
      <c r="G164" s="303"/>
      <c r="H164" s="304" t="s">
        <v>113</v>
      </c>
      <c r="I164" s="304" t="s">
        <v>58</v>
      </c>
      <c r="J164" s="266" t="s">
        <v>1268</v>
      </c>
      <c r="K164" s="246"/>
    </row>
    <row r="165" spans="2:11" ht="17.25" customHeight="1" x14ac:dyDescent="0.3">
      <c r="B165" s="247"/>
      <c r="C165" s="268" t="s">
        <v>1269</v>
      </c>
      <c r="D165" s="268"/>
      <c r="E165" s="268"/>
      <c r="F165" s="269" t="s">
        <v>1270</v>
      </c>
      <c r="G165" s="305"/>
      <c r="H165" s="306"/>
      <c r="I165" s="306"/>
      <c r="J165" s="268" t="s">
        <v>1271</v>
      </c>
      <c r="K165" s="248"/>
    </row>
    <row r="166" spans="2:11" ht="5.25" customHeight="1" x14ac:dyDescent="0.3">
      <c r="B166" s="274"/>
      <c r="C166" s="271"/>
      <c r="D166" s="271"/>
      <c r="E166" s="271"/>
      <c r="F166" s="271"/>
      <c r="G166" s="272"/>
      <c r="H166" s="271"/>
      <c r="I166" s="271"/>
      <c r="J166" s="271"/>
      <c r="K166" s="295"/>
    </row>
    <row r="167" spans="2:11" ht="15" customHeight="1" x14ac:dyDescent="0.3">
      <c r="B167" s="274"/>
      <c r="C167" s="254" t="s">
        <v>1275</v>
      </c>
      <c r="D167" s="254"/>
      <c r="E167" s="254"/>
      <c r="F167" s="273" t="s">
        <v>1272</v>
      </c>
      <c r="G167" s="254"/>
      <c r="H167" s="254" t="s">
        <v>1311</v>
      </c>
      <c r="I167" s="254" t="s">
        <v>1274</v>
      </c>
      <c r="J167" s="254">
        <v>120</v>
      </c>
      <c r="K167" s="295"/>
    </row>
    <row r="168" spans="2:11" ht="15" customHeight="1" x14ac:dyDescent="0.3">
      <c r="B168" s="274"/>
      <c r="C168" s="254" t="s">
        <v>1320</v>
      </c>
      <c r="D168" s="254"/>
      <c r="E168" s="254"/>
      <c r="F168" s="273" t="s">
        <v>1272</v>
      </c>
      <c r="G168" s="254"/>
      <c r="H168" s="254" t="s">
        <v>1321</v>
      </c>
      <c r="I168" s="254" t="s">
        <v>1274</v>
      </c>
      <c r="J168" s="254" t="s">
        <v>1322</v>
      </c>
      <c r="K168" s="295"/>
    </row>
    <row r="169" spans="2:11" ht="15" customHeight="1" x14ac:dyDescent="0.3">
      <c r="B169" s="274"/>
      <c r="C169" s="254" t="s">
        <v>1221</v>
      </c>
      <c r="D169" s="254"/>
      <c r="E169" s="254"/>
      <c r="F169" s="273" t="s">
        <v>1272</v>
      </c>
      <c r="G169" s="254"/>
      <c r="H169" s="254" t="s">
        <v>1338</v>
      </c>
      <c r="I169" s="254" t="s">
        <v>1274</v>
      </c>
      <c r="J169" s="254" t="s">
        <v>1322</v>
      </c>
      <c r="K169" s="295"/>
    </row>
    <row r="170" spans="2:11" ht="15" customHeight="1" x14ac:dyDescent="0.3">
      <c r="B170" s="274"/>
      <c r="C170" s="254" t="s">
        <v>1277</v>
      </c>
      <c r="D170" s="254"/>
      <c r="E170" s="254"/>
      <c r="F170" s="273" t="s">
        <v>1278</v>
      </c>
      <c r="G170" s="254"/>
      <c r="H170" s="254" t="s">
        <v>1338</v>
      </c>
      <c r="I170" s="254" t="s">
        <v>1274</v>
      </c>
      <c r="J170" s="254">
        <v>50</v>
      </c>
      <c r="K170" s="295"/>
    </row>
    <row r="171" spans="2:11" ht="15" customHeight="1" x14ac:dyDescent="0.3">
      <c r="B171" s="274"/>
      <c r="C171" s="254" t="s">
        <v>1280</v>
      </c>
      <c r="D171" s="254"/>
      <c r="E171" s="254"/>
      <c r="F171" s="273" t="s">
        <v>1272</v>
      </c>
      <c r="G171" s="254"/>
      <c r="H171" s="254" t="s">
        <v>1338</v>
      </c>
      <c r="I171" s="254" t="s">
        <v>1282</v>
      </c>
      <c r="J171" s="254"/>
      <c r="K171" s="295"/>
    </row>
    <row r="172" spans="2:11" ht="15" customHeight="1" x14ac:dyDescent="0.3">
      <c r="B172" s="274"/>
      <c r="C172" s="254" t="s">
        <v>1291</v>
      </c>
      <c r="D172" s="254"/>
      <c r="E172" s="254"/>
      <c r="F172" s="273" t="s">
        <v>1278</v>
      </c>
      <c r="G172" s="254"/>
      <c r="H172" s="254" t="s">
        <v>1338</v>
      </c>
      <c r="I172" s="254" t="s">
        <v>1274</v>
      </c>
      <c r="J172" s="254">
        <v>50</v>
      </c>
      <c r="K172" s="295"/>
    </row>
    <row r="173" spans="2:11" ht="15" customHeight="1" x14ac:dyDescent="0.3">
      <c r="B173" s="274"/>
      <c r="C173" s="254" t="s">
        <v>1299</v>
      </c>
      <c r="D173" s="254"/>
      <c r="E173" s="254"/>
      <c r="F173" s="273" t="s">
        <v>1278</v>
      </c>
      <c r="G173" s="254"/>
      <c r="H173" s="254" t="s">
        <v>1338</v>
      </c>
      <c r="I173" s="254" t="s">
        <v>1274</v>
      </c>
      <c r="J173" s="254">
        <v>50</v>
      </c>
      <c r="K173" s="295"/>
    </row>
    <row r="174" spans="2:11" ht="15" customHeight="1" x14ac:dyDescent="0.3">
      <c r="B174" s="274"/>
      <c r="C174" s="254" t="s">
        <v>1297</v>
      </c>
      <c r="D174" s="254"/>
      <c r="E174" s="254"/>
      <c r="F174" s="273" t="s">
        <v>1278</v>
      </c>
      <c r="G174" s="254"/>
      <c r="H174" s="254" t="s">
        <v>1338</v>
      </c>
      <c r="I174" s="254" t="s">
        <v>1274</v>
      </c>
      <c r="J174" s="254">
        <v>50</v>
      </c>
      <c r="K174" s="295"/>
    </row>
    <row r="175" spans="2:11" ht="15" customHeight="1" x14ac:dyDescent="0.3">
      <c r="B175" s="274"/>
      <c r="C175" s="254" t="s">
        <v>112</v>
      </c>
      <c r="D175" s="254"/>
      <c r="E175" s="254"/>
      <c r="F175" s="273" t="s">
        <v>1272</v>
      </c>
      <c r="G175" s="254"/>
      <c r="H175" s="254" t="s">
        <v>1339</v>
      </c>
      <c r="I175" s="254" t="s">
        <v>1340</v>
      </c>
      <c r="J175" s="254"/>
      <c r="K175" s="295"/>
    </row>
    <row r="176" spans="2:11" ht="15" customHeight="1" x14ac:dyDescent="0.3">
      <c r="B176" s="274"/>
      <c r="C176" s="254" t="s">
        <v>58</v>
      </c>
      <c r="D176" s="254"/>
      <c r="E176" s="254"/>
      <c r="F176" s="273" t="s">
        <v>1272</v>
      </c>
      <c r="G176" s="254"/>
      <c r="H176" s="254" t="s">
        <v>1341</v>
      </c>
      <c r="I176" s="254" t="s">
        <v>1342</v>
      </c>
      <c r="J176" s="254">
        <v>1</v>
      </c>
      <c r="K176" s="295"/>
    </row>
    <row r="177" spans="2:11" ht="15" customHeight="1" x14ac:dyDescent="0.3">
      <c r="B177" s="274"/>
      <c r="C177" s="254" t="s">
        <v>54</v>
      </c>
      <c r="D177" s="254"/>
      <c r="E177" s="254"/>
      <c r="F177" s="273" t="s">
        <v>1272</v>
      </c>
      <c r="G177" s="254"/>
      <c r="H177" s="254" t="s">
        <v>1343</v>
      </c>
      <c r="I177" s="254" t="s">
        <v>1274</v>
      </c>
      <c r="J177" s="254">
        <v>20</v>
      </c>
      <c r="K177" s="295"/>
    </row>
    <row r="178" spans="2:11" ht="15" customHeight="1" x14ac:dyDescent="0.3">
      <c r="B178" s="274"/>
      <c r="C178" s="254" t="s">
        <v>113</v>
      </c>
      <c r="D178" s="254"/>
      <c r="E178" s="254"/>
      <c r="F178" s="273" t="s">
        <v>1272</v>
      </c>
      <c r="G178" s="254"/>
      <c r="H178" s="254" t="s">
        <v>1344</v>
      </c>
      <c r="I178" s="254" t="s">
        <v>1274</v>
      </c>
      <c r="J178" s="254">
        <v>255</v>
      </c>
      <c r="K178" s="295"/>
    </row>
    <row r="179" spans="2:11" ht="15" customHeight="1" x14ac:dyDescent="0.3">
      <c r="B179" s="274"/>
      <c r="C179" s="254" t="s">
        <v>114</v>
      </c>
      <c r="D179" s="254"/>
      <c r="E179" s="254"/>
      <c r="F179" s="273" t="s">
        <v>1272</v>
      </c>
      <c r="G179" s="254"/>
      <c r="H179" s="254" t="s">
        <v>1237</v>
      </c>
      <c r="I179" s="254" t="s">
        <v>1274</v>
      </c>
      <c r="J179" s="254">
        <v>10</v>
      </c>
      <c r="K179" s="295"/>
    </row>
    <row r="180" spans="2:11" ht="15" customHeight="1" x14ac:dyDescent="0.3">
      <c r="B180" s="274"/>
      <c r="C180" s="254" t="s">
        <v>115</v>
      </c>
      <c r="D180" s="254"/>
      <c r="E180" s="254"/>
      <c r="F180" s="273" t="s">
        <v>1272</v>
      </c>
      <c r="G180" s="254"/>
      <c r="H180" s="254" t="s">
        <v>1345</v>
      </c>
      <c r="I180" s="254" t="s">
        <v>1306</v>
      </c>
      <c r="J180" s="254"/>
      <c r="K180" s="295"/>
    </row>
    <row r="181" spans="2:11" ht="15" customHeight="1" x14ac:dyDescent="0.3">
      <c r="B181" s="274"/>
      <c r="C181" s="254" t="s">
        <v>1346</v>
      </c>
      <c r="D181" s="254"/>
      <c r="E181" s="254"/>
      <c r="F181" s="273" t="s">
        <v>1272</v>
      </c>
      <c r="G181" s="254"/>
      <c r="H181" s="254" t="s">
        <v>1347</v>
      </c>
      <c r="I181" s="254" t="s">
        <v>1306</v>
      </c>
      <c r="J181" s="254"/>
      <c r="K181" s="295"/>
    </row>
    <row r="182" spans="2:11" ht="15" customHeight="1" x14ac:dyDescent="0.3">
      <c r="B182" s="274"/>
      <c r="C182" s="254" t="s">
        <v>1335</v>
      </c>
      <c r="D182" s="254"/>
      <c r="E182" s="254"/>
      <c r="F182" s="273" t="s">
        <v>1272</v>
      </c>
      <c r="G182" s="254"/>
      <c r="H182" s="254" t="s">
        <v>1348</v>
      </c>
      <c r="I182" s="254" t="s">
        <v>1306</v>
      </c>
      <c r="J182" s="254"/>
      <c r="K182" s="295"/>
    </row>
    <row r="183" spans="2:11" ht="15" customHeight="1" x14ac:dyDescent="0.3">
      <c r="B183" s="274"/>
      <c r="C183" s="254" t="s">
        <v>117</v>
      </c>
      <c r="D183" s="254"/>
      <c r="E183" s="254"/>
      <c r="F183" s="273" t="s">
        <v>1278</v>
      </c>
      <c r="G183" s="254"/>
      <c r="H183" s="254" t="s">
        <v>1349</v>
      </c>
      <c r="I183" s="254" t="s">
        <v>1274</v>
      </c>
      <c r="J183" s="254">
        <v>50</v>
      </c>
      <c r="K183" s="295"/>
    </row>
    <row r="184" spans="2:11" ht="15" customHeight="1" x14ac:dyDescent="0.3">
      <c r="B184" s="274"/>
      <c r="C184" s="254" t="s">
        <v>1350</v>
      </c>
      <c r="D184" s="254"/>
      <c r="E184" s="254"/>
      <c r="F184" s="273" t="s">
        <v>1278</v>
      </c>
      <c r="G184" s="254"/>
      <c r="H184" s="254" t="s">
        <v>1351</v>
      </c>
      <c r="I184" s="254" t="s">
        <v>1352</v>
      </c>
      <c r="J184" s="254"/>
      <c r="K184" s="295"/>
    </row>
    <row r="185" spans="2:11" ht="15" customHeight="1" x14ac:dyDescent="0.3">
      <c r="B185" s="274"/>
      <c r="C185" s="254" t="s">
        <v>1353</v>
      </c>
      <c r="D185" s="254"/>
      <c r="E185" s="254"/>
      <c r="F185" s="273" t="s">
        <v>1278</v>
      </c>
      <c r="G185" s="254"/>
      <c r="H185" s="254" t="s">
        <v>1354</v>
      </c>
      <c r="I185" s="254" t="s">
        <v>1352</v>
      </c>
      <c r="J185" s="254"/>
      <c r="K185" s="295"/>
    </row>
    <row r="186" spans="2:11" ht="15" customHeight="1" x14ac:dyDescent="0.3">
      <c r="B186" s="274"/>
      <c r="C186" s="254" t="s">
        <v>1355</v>
      </c>
      <c r="D186" s="254"/>
      <c r="E186" s="254"/>
      <c r="F186" s="273" t="s">
        <v>1278</v>
      </c>
      <c r="G186" s="254"/>
      <c r="H186" s="254" t="s">
        <v>1356</v>
      </c>
      <c r="I186" s="254" t="s">
        <v>1352</v>
      </c>
      <c r="J186" s="254"/>
      <c r="K186" s="295"/>
    </row>
    <row r="187" spans="2:11" ht="15" customHeight="1" x14ac:dyDescent="0.3">
      <c r="B187" s="274"/>
      <c r="C187" s="307" t="s">
        <v>1357</v>
      </c>
      <c r="D187" s="254"/>
      <c r="E187" s="254"/>
      <c r="F187" s="273" t="s">
        <v>1278</v>
      </c>
      <c r="G187" s="254"/>
      <c r="H187" s="254" t="s">
        <v>1358</v>
      </c>
      <c r="I187" s="254" t="s">
        <v>1359</v>
      </c>
      <c r="J187" s="308" t="s">
        <v>1360</v>
      </c>
      <c r="K187" s="295"/>
    </row>
    <row r="188" spans="2:11" ht="15" customHeight="1" x14ac:dyDescent="0.3">
      <c r="B188" s="274"/>
      <c r="C188" s="259" t="s">
        <v>43</v>
      </c>
      <c r="D188" s="254"/>
      <c r="E188" s="254"/>
      <c r="F188" s="273" t="s">
        <v>1272</v>
      </c>
      <c r="G188" s="254"/>
      <c r="H188" s="250" t="s">
        <v>1361</v>
      </c>
      <c r="I188" s="254" t="s">
        <v>1362</v>
      </c>
      <c r="J188" s="254"/>
      <c r="K188" s="295"/>
    </row>
    <row r="189" spans="2:11" ht="15" customHeight="1" x14ac:dyDescent="0.3">
      <c r="B189" s="274"/>
      <c r="C189" s="259" t="s">
        <v>1363</v>
      </c>
      <c r="D189" s="254"/>
      <c r="E189" s="254"/>
      <c r="F189" s="273" t="s">
        <v>1272</v>
      </c>
      <c r="G189" s="254"/>
      <c r="H189" s="254" t="s">
        <v>1364</v>
      </c>
      <c r="I189" s="254" t="s">
        <v>1306</v>
      </c>
      <c r="J189" s="254"/>
      <c r="K189" s="295"/>
    </row>
    <row r="190" spans="2:11" ht="15" customHeight="1" x14ac:dyDescent="0.3">
      <c r="B190" s="274"/>
      <c r="C190" s="259" t="s">
        <v>1365</v>
      </c>
      <c r="D190" s="254"/>
      <c r="E190" s="254"/>
      <c r="F190" s="273" t="s">
        <v>1272</v>
      </c>
      <c r="G190" s="254"/>
      <c r="H190" s="254" t="s">
        <v>1366</v>
      </c>
      <c r="I190" s="254" t="s">
        <v>1306</v>
      </c>
      <c r="J190" s="254"/>
      <c r="K190" s="295"/>
    </row>
    <row r="191" spans="2:11" ht="15" customHeight="1" x14ac:dyDescent="0.3">
      <c r="B191" s="274"/>
      <c r="C191" s="259" t="s">
        <v>1367</v>
      </c>
      <c r="D191" s="254"/>
      <c r="E191" s="254"/>
      <c r="F191" s="273" t="s">
        <v>1278</v>
      </c>
      <c r="G191" s="254"/>
      <c r="H191" s="254" t="s">
        <v>1368</v>
      </c>
      <c r="I191" s="254" t="s">
        <v>1306</v>
      </c>
      <c r="J191" s="254"/>
      <c r="K191" s="295"/>
    </row>
    <row r="192" spans="2:11" ht="15" customHeight="1" x14ac:dyDescent="0.3">
      <c r="B192" s="301"/>
      <c r="C192" s="309"/>
      <c r="D192" s="283"/>
      <c r="E192" s="283"/>
      <c r="F192" s="283"/>
      <c r="G192" s="283"/>
      <c r="H192" s="283"/>
      <c r="I192" s="283"/>
      <c r="J192" s="283"/>
      <c r="K192" s="302"/>
    </row>
    <row r="193" spans="2:11" ht="18.75" customHeight="1" x14ac:dyDescent="0.3">
      <c r="B193" s="250"/>
      <c r="C193" s="254"/>
      <c r="D193" s="254"/>
      <c r="E193" s="254"/>
      <c r="F193" s="273"/>
      <c r="G193" s="254"/>
      <c r="H193" s="254"/>
      <c r="I193" s="254"/>
      <c r="J193" s="254"/>
      <c r="K193" s="250"/>
    </row>
    <row r="194" spans="2:11" ht="18.75" customHeight="1" x14ac:dyDescent="0.3">
      <c r="B194" s="250"/>
      <c r="C194" s="254"/>
      <c r="D194" s="254"/>
      <c r="E194" s="254"/>
      <c r="F194" s="273"/>
      <c r="G194" s="254"/>
      <c r="H194" s="254"/>
      <c r="I194" s="254"/>
      <c r="J194" s="254"/>
      <c r="K194" s="250"/>
    </row>
    <row r="195" spans="2:11" ht="18.75" customHeight="1" x14ac:dyDescent="0.3">
      <c r="B195" s="260"/>
      <c r="C195" s="260"/>
      <c r="D195" s="260"/>
      <c r="E195" s="260"/>
      <c r="F195" s="260"/>
      <c r="G195" s="260"/>
      <c r="H195" s="260"/>
      <c r="I195" s="260"/>
      <c r="J195" s="260"/>
      <c r="K195" s="260"/>
    </row>
    <row r="196" spans="2:11" x14ac:dyDescent="0.3">
      <c r="B196" s="242"/>
      <c r="C196" s="243"/>
      <c r="D196" s="243"/>
      <c r="E196" s="243"/>
      <c r="F196" s="243"/>
      <c r="G196" s="243"/>
      <c r="H196" s="243"/>
      <c r="I196" s="243"/>
      <c r="J196" s="243"/>
      <c r="K196" s="244"/>
    </row>
    <row r="197" spans="2:11" ht="21" x14ac:dyDescent="0.3">
      <c r="B197" s="245"/>
      <c r="C197" s="365" t="s">
        <v>1369</v>
      </c>
      <c r="D197" s="365"/>
      <c r="E197" s="365"/>
      <c r="F197" s="365"/>
      <c r="G197" s="365"/>
      <c r="H197" s="365"/>
      <c r="I197" s="365"/>
      <c r="J197" s="365"/>
      <c r="K197" s="246"/>
    </row>
    <row r="198" spans="2:11" ht="25.5" customHeight="1" x14ac:dyDescent="0.3">
      <c r="B198" s="245"/>
      <c r="C198" s="310" t="s">
        <v>1370</v>
      </c>
      <c r="D198" s="310"/>
      <c r="E198" s="310"/>
      <c r="F198" s="310" t="s">
        <v>1371</v>
      </c>
      <c r="G198" s="311"/>
      <c r="H198" s="370" t="s">
        <v>1372</v>
      </c>
      <c r="I198" s="370"/>
      <c r="J198" s="370"/>
      <c r="K198" s="246"/>
    </row>
    <row r="199" spans="2:11" ht="5.25" customHeight="1" x14ac:dyDescent="0.3">
      <c r="B199" s="274"/>
      <c r="C199" s="271"/>
      <c r="D199" s="271"/>
      <c r="E199" s="271"/>
      <c r="F199" s="271"/>
      <c r="G199" s="254"/>
      <c r="H199" s="271"/>
      <c r="I199" s="271"/>
      <c r="J199" s="271"/>
      <c r="K199" s="295"/>
    </row>
    <row r="200" spans="2:11" ht="15" customHeight="1" x14ac:dyDescent="0.3">
      <c r="B200" s="274"/>
      <c r="C200" s="254" t="s">
        <v>1362</v>
      </c>
      <c r="D200" s="254"/>
      <c r="E200" s="254"/>
      <c r="F200" s="273" t="s">
        <v>44</v>
      </c>
      <c r="G200" s="254"/>
      <c r="H200" s="367" t="s">
        <v>1373</v>
      </c>
      <c r="I200" s="367"/>
      <c r="J200" s="367"/>
      <c r="K200" s="295"/>
    </row>
    <row r="201" spans="2:11" ht="15" customHeight="1" x14ac:dyDescent="0.3">
      <c r="B201" s="274"/>
      <c r="C201" s="280"/>
      <c r="D201" s="254"/>
      <c r="E201" s="254"/>
      <c r="F201" s="273" t="s">
        <v>45</v>
      </c>
      <c r="G201" s="254"/>
      <c r="H201" s="367" t="s">
        <v>1374</v>
      </c>
      <c r="I201" s="367"/>
      <c r="J201" s="367"/>
      <c r="K201" s="295"/>
    </row>
    <row r="202" spans="2:11" ht="15" customHeight="1" x14ac:dyDescent="0.3">
      <c r="B202" s="274"/>
      <c r="C202" s="280"/>
      <c r="D202" s="254"/>
      <c r="E202" s="254"/>
      <c r="F202" s="273" t="s">
        <v>48</v>
      </c>
      <c r="G202" s="254"/>
      <c r="H202" s="367" t="s">
        <v>1375</v>
      </c>
      <c r="I202" s="367"/>
      <c r="J202" s="367"/>
      <c r="K202" s="295"/>
    </row>
    <row r="203" spans="2:11" ht="15" customHeight="1" x14ac:dyDescent="0.3">
      <c r="B203" s="274"/>
      <c r="C203" s="254"/>
      <c r="D203" s="254"/>
      <c r="E203" s="254"/>
      <c r="F203" s="273" t="s">
        <v>46</v>
      </c>
      <c r="G203" s="254"/>
      <c r="H203" s="367" t="s">
        <v>1376</v>
      </c>
      <c r="I203" s="367"/>
      <c r="J203" s="367"/>
      <c r="K203" s="295"/>
    </row>
    <row r="204" spans="2:11" ht="15" customHeight="1" x14ac:dyDescent="0.3">
      <c r="B204" s="274"/>
      <c r="C204" s="254"/>
      <c r="D204" s="254"/>
      <c r="E204" s="254"/>
      <c r="F204" s="273" t="s">
        <v>47</v>
      </c>
      <c r="G204" s="254"/>
      <c r="H204" s="367" t="s">
        <v>1377</v>
      </c>
      <c r="I204" s="367"/>
      <c r="J204" s="367"/>
      <c r="K204" s="295"/>
    </row>
    <row r="205" spans="2:11" ht="15" customHeight="1" x14ac:dyDescent="0.3">
      <c r="B205" s="274"/>
      <c r="C205" s="254"/>
      <c r="D205" s="254"/>
      <c r="E205" s="254"/>
      <c r="F205" s="273"/>
      <c r="G205" s="254"/>
      <c r="H205" s="254"/>
      <c r="I205" s="254"/>
      <c r="J205" s="254"/>
      <c r="K205" s="295"/>
    </row>
    <row r="206" spans="2:11" ht="15" customHeight="1" x14ac:dyDescent="0.3">
      <c r="B206" s="274"/>
      <c r="C206" s="254" t="s">
        <v>1318</v>
      </c>
      <c r="D206" s="254"/>
      <c r="E206" s="254"/>
      <c r="F206" s="273" t="s">
        <v>80</v>
      </c>
      <c r="G206" s="254"/>
      <c r="H206" s="367" t="s">
        <v>1378</v>
      </c>
      <c r="I206" s="367"/>
      <c r="J206" s="367"/>
      <c r="K206" s="295"/>
    </row>
    <row r="207" spans="2:11" ht="15" customHeight="1" x14ac:dyDescent="0.3">
      <c r="B207" s="274"/>
      <c r="C207" s="280"/>
      <c r="D207" s="254"/>
      <c r="E207" s="254"/>
      <c r="F207" s="273" t="s">
        <v>1215</v>
      </c>
      <c r="G207" s="254"/>
      <c r="H207" s="367" t="s">
        <v>1216</v>
      </c>
      <c r="I207" s="367"/>
      <c r="J207" s="367"/>
      <c r="K207" s="295"/>
    </row>
    <row r="208" spans="2:11" ht="15" customHeight="1" x14ac:dyDescent="0.3">
      <c r="B208" s="274"/>
      <c r="C208" s="254"/>
      <c r="D208" s="254"/>
      <c r="E208" s="254"/>
      <c r="F208" s="273" t="s">
        <v>1213</v>
      </c>
      <c r="G208" s="254"/>
      <c r="H208" s="367" t="s">
        <v>1379</v>
      </c>
      <c r="I208" s="367"/>
      <c r="J208" s="367"/>
      <c r="K208" s="295"/>
    </row>
    <row r="209" spans="2:11" ht="15" customHeight="1" x14ac:dyDescent="0.3">
      <c r="B209" s="312"/>
      <c r="C209" s="280"/>
      <c r="D209" s="280"/>
      <c r="E209" s="280"/>
      <c r="F209" s="273" t="s">
        <v>1217</v>
      </c>
      <c r="G209" s="259"/>
      <c r="H209" s="371" t="s">
        <v>1218</v>
      </c>
      <c r="I209" s="371"/>
      <c r="J209" s="371"/>
      <c r="K209" s="313"/>
    </row>
    <row r="210" spans="2:11" ht="15" customHeight="1" x14ac:dyDescent="0.3">
      <c r="B210" s="312"/>
      <c r="C210" s="280"/>
      <c r="D210" s="280"/>
      <c r="E210" s="280"/>
      <c r="F210" s="273" t="s">
        <v>1219</v>
      </c>
      <c r="G210" s="259"/>
      <c r="H210" s="371" t="s">
        <v>1380</v>
      </c>
      <c r="I210" s="371"/>
      <c r="J210" s="371"/>
      <c r="K210" s="313"/>
    </row>
    <row r="211" spans="2:11" ht="15" customHeight="1" x14ac:dyDescent="0.3">
      <c r="B211" s="312"/>
      <c r="C211" s="280"/>
      <c r="D211" s="280"/>
      <c r="E211" s="280"/>
      <c r="F211" s="314"/>
      <c r="G211" s="259"/>
      <c r="H211" s="315"/>
      <c r="I211" s="315"/>
      <c r="J211" s="315"/>
      <c r="K211" s="313"/>
    </row>
    <row r="212" spans="2:11" ht="15" customHeight="1" x14ac:dyDescent="0.3">
      <c r="B212" s="312"/>
      <c r="C212" s="254" t="s">
        <v>1342</v>
      </c>
      <c r="D212" s="280"/>
      <c r="E212" s="280"/>
      <c r="F212" s="273">
        <v>1</v>
      </c>
      <c r="G212" s="259"/>
      <c r="H212" s="371" t="s">
        <v>1381</v>
      </c>
      <c r="I212" s="371"/>
      <c r="J212" s="371"/>
      <c r="K212" s="313"/>
    </row>
    <row r="213" spans="2:11" ht="15" customHeight="1" x14ac:dyDescent="0.3">
      <c r="B213" s="312"/>
      <c r="C213" s="280"/>
      <c r="D213" s="280"/>
      <c r="E213" s="280"/>
      <c r="F213" s="273">
        <v>2</v>
      </c>
      <c r="G213" s="259"/>
      <c r="H213" s="371" t="s">
        <v>1382</v>
      </c>
      <c r="I213" s="371"/>
      <c r="J213" s="371"/>
      <c r="K213" s="313"/>
    </row>
    <row r="214" spans="2:11" ht="15" customHeight="1" x14ac:dyDescent="0.3">
      <c r="B214" s="312"/>
      <c r="C214" s="280"/>
      <c r="D214" s="280"/>
      <c r="E214" s="280"/>
      <c r="F214" s="273">
        <v>3</v>
      </c>
      <c r="G214" s="259"/>
      <c r="H214" s="371" t="s">
        <v>1383</v>
      </c>
      <c r="I214" s="371"/>
      <c r="J214" s="371"/>
      <c r="K214" s="313"/>
    </row>
    <row r="215" spans="2:11" ht="15" customHeight="1" x14ac:dyDescent="0.3">
      <c r="B215" s="312"/>
      <c r="C215" s="280"/>
      <c r="D215" s="280"/>
      <c r="E215" s="280"/>
      <c r="F215" s="273">
        <v>4</v>
      </c>
      <c r="G215" s="259"/>
      <c r="H215" s="371" t="s">
        <v>1384</v>
      </c>
      <c r="I215" s="371"/>
      <c r="J215" s="371"/>
      <c r="K215" s="313"/>
    </row>
    <row r="216" spans="2:11" ht="12.75" customHeight="1" x14ac:dyDescent="0.3">
      <c r="B216" s="316"/>
      <c r="C216" s="317"/>
      <c r="D216" s="317"/>
      <c r="E216" s="317"/>
      <c r="F216" s="317"/>
      <c r="G216" s="317"/>
      <c r="H216" s="317"/>
      <c r="I216" s="317"/>
      <c r="J216" s="317"/>
      <c r="K216" s="318"/>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SO 000 - Vedlejší rozpočt...</vt:lpstr>
      <vt:lpstr>SO 020 - Příprava staveniště</vt:lpstr>
      <vt:lpstr>SO 127 - II-315 km 20,245...</vt:lpstr>
      <vt:lpstr>SO 135 - Zabezpečení provozu</vt:lpstr>
      <vt:lpstr>Pokyny pro vyplnění</vt:lpstr>
      <vt:lpstr>'Rekapitulace stavby'!Názvy_tisku</vt:lpstr>
      <vt:lpstr>'SO 000 - Vedlejší rozpočt...'!Názvy_tisku</vt:lpstr>
      <vt:lpstr>'SO 020 - Příprava staveniště'!Názvy_tisku</vt:lpstr>
      <vt:lpstr>'SO 127 - II-315 km 20,245...'!Názvy_tisku</vt:lpstr>
      <vt:lpstr>'SO 135 - Zabezpečení provozu'!Názvy_tisku</vt:lpstr>
      <vt:lpstr>'Pokyny pro vyplnění'!Oblast_tisku</vt:lpstr>
      <vt:lpstr>'Rekapitulace stavby'!Oblast_tisku</vt:lpstr>
      <vt:lpstr>'SO 000 - Vedlejší rozpočt...'!Oblast_tisku</vt:lpstr>
      <vt:lpstr>'SO 020 - Příprava staveniště'!Oblast_tisku</vt:lpstr>
      <vt:lpstr>'SO 127 - II-315 km 20,245...'!Oblast_tisku</vt:lpstr>
      <vt:lpstr>'SO 135 - Zabezpečení provozu'!Oblast_tisku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Sarka</dc:creator>
  <cp:lastModifiedBy>Šárka</cp:lastModifiedBy>
  <dcterms:created xsi:type="dcterms:W3CDTF">2018-01-09T11:47:02Z</dcterms:created>
  <dcterms:modified xsi:type="dcterms:W3CDTF">2018-01-23T06:18:44Z</dcterms:modified>
</cp:coreProperties>
</file>